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2024\CONSULTAS\DELITOS SEXUALES\"/>
    </mc:Choice>
  </mc:AlternateContent>
  <xr:revisionPtr revIDLastSave="0" documentId="13_ncr:1_{7A0AA94E-DA92-4FE7-8F92-F83980601A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litos Sexuales" sheetId="1" r:id="rId1"/>
  </sheets>
  <definedNames>
    <definedName name="_xlnm._FilterDatabase" localSheetId="0" hidden="1">'Delitos Sexuales'!$A$1:$AP$34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8" i="1" l="1"/>
  <c r="M178" i="1"/>
  <c r="L178" i="1"/>
  <c r="K178" i="1"/>
  <c r="J178" i="1"/>
  <c r="I178" i="1"/>
  <c r="AC177" i="1" s="1"/>
  <c r="H178" i="1"/>
  <c r="AB177" i="1" s="1"/>
  <c r="G178" i="1"/>
  <c r="F178" i="1"/>
  <c r="E178" i="1"/>
  <c r="D178" i="1"/>
  <c r="AG177" i="1"/>
  <c r="AF177" i="1"/>
  <c r="AE177" i="1"/>
  <c r="AD177" i="1"/>
  <c r="AA177" i="1"/>
  <c r="Z177" i="1"/>
  <c r="Y177" i="1"/>
  <c r="X177" i="1"/>
  <c r="P177" i="1"/>
  <c r="O177" i="1"/>
  <c r="N177" i="1"/>
  <c r="AH177" i="1" s="1"/>
  <c r="AH176" i="1"/>
  <c r="AH178" i="1" s="1"/>
  <c r="AG176" i="1"/>
  <c r="AG178" i="1" s="1"/>
  <c r="AF176" i="1"/>
  <c r="AF178" i="1" s="1"/>
  <c r="AE176" i="1"/>
  <c r="AE178" i="1" s="1"/>
  <c r="AD176" i="1"/>
  <c r="AD178" i="1" s="1"/>
  <c r="AC176" i="1"/>
  <c r="AA176" i="1"/>
  <c r="AA178" i="1" s="1"/>
  <c r="Z176" i="1"/>
  <c r="Z178" i="1" s="1"/>
  <c r="Y176" i="1"/>
  <c r="Y178" i="1" s="1"/>
  <c r="X176" i="1"/>
  <c r="C129" i="1"/>
  <c r="C124" i="1"/>
  <c r="Q118" i="1"/>
  <c r="P118" i="1"/>
  <c r="C126" i="1" s="1"/>
  <c r="O118" i="1"/>
  <c r="C125" i="1" s="1"/>
  <c r="N118" i="1"/>
  <c r="M118" i="1"/>
  <c r="L118" i="1"/>
  <c r="K118" i="1"/>
  <c r="C128" i="1" s="1"/>
  <c r="J118" i="1"/>
  <c r="I118" i="1"/>
  <c r="C127" i="1" s="1"/>
  <c r="H118" i="1"/>
  <c r="G118" i="1"/>
  <c r="F118" i="1"/>
  <c r="E118" i="1"/>
  <c r="D118" i="1"/>
  <c r="C118" i="1"/>
  <c r="C123" i="1" s="1"/>
  <c r="AP44" i="1"/>
  <c r="AP40" i="1"/>
  <c r="U34" i="1"/>
  <c r="T34" i="1"/>
  <c r="S34" i="1"/>
  <c r="R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V33" i="1"/>
  <c r="V32" i="1"/>
  <c r="V31" i="1"/>
  <c r="V30" i="1"/>
  <c r="V29" i="1"/>
  <c r="V28" i="1"/>
  <c r="V27" i="1"/>
  <c r="V26" i="1"/>
  <c r="V24" i="1"/>
  <c r="V22" i="1"/>
  <c r="V21" i="1"/>
  <c r="V19" i="1"/>
  <c r="V17" i="1"/>
  <c r="V15" i="1"/>
  <c r="V13" i="1"/>
  <c r="V8" i="1"/>
  <c r="V7" i="1"/>
  <c r="V6" i="1"/>
  <c r="V5" i="1"/>
  <c r="V3" i="1"/>
  <c r="V14" i="1" l="1"/>
  <c r="AP43" i="1"/>
  <c r="V12" i="1"/>
  <c r="V4" i="1"/>
  <c r="V18" i="1"/>
  <c r="AP41" i="1"/>
  <c r="V10" i="1"/>
  <c r="V20" i="1"/>
  <c r="V25" i="1"/>
  <c r="AP42" i="1"/>
  <c r="V11" i="1"/>
  <c r="V16" i="1"/>
  <c r="P34" i="1"/>
  <c r="V9" i="1"/>
  <c r="Q34" i="1"/>
  <c r="V23" i="1"/>
  <c r="AC178" i="1"/>
  <c r="C130" i="1"/>
  <c r="V2" i="1"/>
  <c r="O178" i="1"/>
  <c r="AI176" i="1" s="1"/>
  <c r="B118" i="1"/>
  <c r="P178" i="1"/>
  <c r="AJ176" i="1" s="1"/>
  <c r="AB176" i="1"/>
  <c r="AB178" i="1" s="1"/>
  <c r="V34" i="1" l="1"/>
  <c r="W31" i="1" s="1"/>
  <c r="AJ177" i="1"/>
  <c r="AJ178" i="1" s="1"/>
  <c r="AI177" i="1"/>
  <c r="AI178" i="1" s="1"/>
  <c r="W9" i="1" l="1"/>
  <c r="W12" i="1"/>
  <c r="W22" i="1"/>
  <c r="W30" i="1"/>
  <c r="W2" i="1"/>
  <c r="W14" i="1"/>
  <c r="W29" i="1"/>
  <c r="W13" i="1"/>
  <c r="W15" i="1"/>
  <c r="W5" i="1"/>
  <c r="W32" i="1"/>
  <c r="W18" i="1"/>
  <c r="W26" i="1"/>
  <c r="W8" i="1"/>
  <c r="W19" i="1"/>
  <c r="W28" i="1"/>
  <c r="W16" i="1"/>
  <c r="W24" i="1"/>
  <c r="W4" i="1"/>
  <c r="W21" i="1"/>
  <c r="W25" i="1"/>
  <c r="W33" i="1"/>
  <c r="W20" i="1"/>
  <c r="W3" i="1"/>
  <c r="W17" i="1"/>
  <c r="W7" i="1"/>
  <c r="W27" i="1"/>
  <c r="W10" i="1"/>
  <c r="W23" i="1"/>
  <c r="W6" i="1"/>
  <c r="W11" i="1"/>
</calcChain>
</file>

<file path=xl/sharedStrings.xml><?xml version="1.0" encoding="utf-8"?>
<sst xmlns="http://schemas.openxmlformats.org/spreadsheetml/2006/main" count="322" uniqueCount="89">
  <si>
    <t>Delito (adultos)</t>
  </si>
  <si>
    <t>Total por delito</t>
  </si>
  <si>
    <t>Abusos sexuales contra personas menores de edad e incapaces</t>
  </si>
  <si>
    <t>Violación</t>
  </si>
  <si>
    <t>Relaciones sexuales con personas menores de edad</t>
  </si>
  <si>
    <t>Abusos sexuales contra menor e incapaces (tentativa de)</t>
  </si>
  <si>
    <t>Abusos sexuales contra las personas mayores de edad</t>
  </si>
  <si>
    <t>Relaciones sexuales con menores (tentativa de)</t>
  </si>
  <si>
    <t>Abusos deshonestos</t>
  </si>
  <si>
    <t>-</t>
  </si>
  <si>
    <t>Abusos sexuales contra mayor (tentativa de)</t>
  </si>
  <si>
    <t>Corrupción de menores de edad o incapaz</t>
  </si>
  <si>
    <t>Proxenetismo</t>
  </si>
  <si>
    <t>Violación (tentativa de)</t>
  </si>
  <si>
    <t>Relaciones sexuales remuneradas con menores de edad</t>
  </si>
  <si>
    <t>Difusión de pornografía</t>
  </si>
  <si>
    <t>Violación calificada</t>
  </si>
  <si>
    <t>Trata de personas</t>
  </si>
  <si>
    <t>Rapto como delito de acción pública</t>
  </si>
  <si>
    <t>Proxenetismo Agravado</t>
  </si>
  <si>
    <t>Relaciones sexuales remunerados con personas menores de edad (tentativa de)</t>
  </si>
  <si>
    <t>Fabricación, produción o reproducción de pornografía</t>
  </si>
  <si>
    <t>Corrupción de menores agravada</t>
  </si>
  <si>
    <t>Seducción o encuentros con menores por medios electrónicos</t>
  </si>
  <si>
    <t>Tenencia de material pornográfico</t>
  </si>
  <si>
    <t>Rapto Impropio</t>
  </si>
  <si>
    <t>Violación (cómplice de)</t>
  </si>
  <si>
    <t>Rapto propio</t>
  </si>
  <si>
    <t>Abusos deshonestos (tentativa de)</t>
  </si>
  <si>
    <t>Rufianería</t>
  </si>
  <si>
    <t>Total delitos sexuales por año</t>
  </si>
  <si>
    <t>Delito</t>
  </si>
  <si>
    <t>TOTAL</t>
  </si>
  <si>
    <t>Primero San José</t>
  </si>
  <si>
    <t>Segundo San José</t>
  </si>
  <si>
    <t>Tercero San José</t>
  </si>
  <si>
    <t>Primero Alajuela</t>
  </si>
  <si>
    <t>Segundo Alajuela</t>
  </si>
  <si>
    <t>Tercero Alajuela</t>
  </si>
  <si>
    <t>Cartago</t>
  </si>
  <si>
    <t>Heredia</t>
  </si>
  <si>
    <t>Primero Guanacaste</t>
  </si>
  <si>
    <t>Segundo Guanacaste</t>
  </si>
  <si>
    <t>Puntarenas</t>
  </si>
  <si>
    <t>Primero Zona Sur</t>
  </si>
  <si>
    <t>Segundo Zona Sur</t>
  </si>
  <si>
    <t>Primero Zona Atlántica</t>
  </si>
  <si>
    <t>Segundo Zona Atlática</t>
  </si>
  <si>
    <t>San José</t>
  </si>
  <si>
    <t>Alajuela</t>
  </si>
  <si>
    <t>Guanacaste</t>
  </si>
  <si>
    <t xml:space="preserve">Actos sexuales remunerados con personas menores de edad </t>
  </si>
  <si>
    <t>Actos sexuales remunerados con personas menores de edad (tentativa de)</t>
  </si>
  <si>
    <t>Total por Circuito Judicial</t>
  </si>
  <si>
    <t>Provincia</t>
  </si>
  <si>
    <t>Delitos Sexuales</t>
  </si>
  <si>
    <t xml:space="preserve">Puntarenas </t>
  </si>
  <si>
    <t>Sentencias</t>
  </si>
  <si>
    <t>Absolutoria</t>
  </si>
  <si>
    <t>Condenatoria</t>
  </si>
  <si>
    <t>Total</t>
  </si>
  <si>
    <t>Rapto con fin de matrimonio</t>
  </si>
  <si>
    <t>Participación de terceros relacionados con la víctima que abusen de su autoridad o cargo</t>
  </si>
  <si>
    <t>% Participación</t>
  </si>
  <si>
    <t>--</t>
  </si>
  <si>
    <t>Limón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</si>
  <si>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</si>
  <si>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</si>
  <si>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</si>
  <si>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</si>
  <si>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</si>
  <si>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</si>
  <si>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</si>
  <si>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</si>
  <si>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</si>
  <si>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</si>
  <si>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</si>
  <si>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Columna1</t>
  </si>
  <si>
    <t>Columna2</t>
  </si>
  <si>
    <t>Columna3</t>
  </si>
  <si>
    <t>Seducción o Encuentros con Personas Menores de Edad</t>
  </si>
  <si>
    <t>Abusos sexuales contra las personas mayores de edad  (tentativa de)</t>
  </si>
  <si>
    <t>Abusos sexuales contra personas menores de edad e incapaces (tentativa de)</t>
  </si>
  <si>
    <t>Corrupción de una persona menor de edad e incapaz</t>
  </si>
  <si>
    <t>Fabricación, producción o reproducción de pornografía</t>
  </si>
  <si>
    <t>2021</t>
  </si>
  <si>
    <t>Columna4</t>
  </si>
  <si>
    <t>Relaciones sexuales remuneradas con personas menores de edad (tentativa de)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</si>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</sst>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8"/>
      <color theme="1"/>
      <name val="Segoe UI Semilight"/>
      <family val="2"/>
    </font>
    <font>
      <sz val="10"/>
      <color theme="1"/>
      <name val="Segoe UI Semilight"/>
      <family val="2"/>
    </font>
    <font>
      <sz val="8"/>
      <color theme="0"/>
      <name val="Arial"/>
      <family val="2"/>
    </font>
    <font>
      <sz val="10"/>
      <color theme="1" tint="0.34998626667073579"/>
      <name val="Segoe UI Semilight"/>
      <family val="2"/>
    </font>
    <font>
      <b/>
      <sz val="10"/>
      <color theme="1" tint="0.34998626667073579"/>
      <name val="Segoe UI Semilight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E9611C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1" fillId="0" borderId="0"/>
    <xf numFmtId="0" fontId="9" fillId="8" borderId="0" applyNumberFormat="0" applyBorder="0" applyAlignment="0" applyProtection="0"/>
  </cellStyleXfs>
  <cellXfs count="66">
    <xf numFmtId="0" fontId="0" fillId="0" borderId="0" xfId="0"/>
    <xf numFmtId="0" fontId="0" fillId="4" borderId="0" xfId="0" applyFill="1" applyAlignment="1">
      <alignment horizontal="center" vertical="center"/>
    </xf>
    <xf numFmtId="165" fontId="0" fillId="4" borderId="0" xfId="1" applyNumberFormat="1" applyFont="1" applyFill="1" applyBorder="1"/>
    <xf numFmtId="0" fontId="0" fillId="4" borderId="0" xfId="0" applyFill="1"/>
    <xf numFmtId="165" fontId="0" fillId="4" borderId="0" xfId="0" applyNumberFormat="1" applyFill="1" applyAlignment="1">
      <alignment vertical="center"/>
    </xf>
    <xf numFmtId="166" fontId="3" fillId="4" borderId="0" xfId="2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37" fontId="0" fillId="4" borderId="0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4" borderId="0" xfId="3" applyFont="1" applyFill="1"/>
    <xf numFmtId="37" fontId="7" fillId="5" borderId="0" xfId="1" applyNumberFormat="1" applyFont="1" applyFill="1" applyBorder="1" applyAlignment="1" applyProtection="1">
      <alignment horizontal="center" vertical="center"/>
    </xf>
    <xf numFmtId="37" fontId="7" fillId="5" borderId="0" xfId="1" applyNumberFormat="1" applyFont="1" applyFill="1" applyBorder="1" applyAlignment="1">
      <alignment horizontal="center" vertical="center"/>
    </xf>
    <xf numFmtId="37" fontId="8" fillId="4" borderId="0" xfId="1" applyNumberFormat="1" applyFont="1" applyFill="1" applyBorder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0" fontId="7" fillId="5" borderId="0" xfId="3" applyFont="1" applyFill="1" applyAlignment="1">
      <alignment horizontal="left"/>
    </xf>
    <xf numFmtId="37" fontId="7" fillId="4" borderId="0" xfId="1" applyNumberFormat="1" applyFont="1" applyFill="1" applyBorder="1" applyAlignment="1">
      <alignment horizontal="center" vertical="center"/>
    </xf>
    <xf numFmtId="3" fontId="7" fillId="5" borderId="0" xfId="3" applyNumberFormat="1" applyFont="1" applyFill="1" applyAlignment="1">
      <alignment horizontal="left" wrapText="1"/>
    </xf>
    <xf numFmtId="0" fontId="7" fillId="4" borderId="0" xfId="3" applyFont="1" applyFill="1" applyAlignment="1">
      <alignment horizontal="left"/>
    </xf>
    <xf numFmtId="3" fontId="7" fillId="4" borderId="0" xfId="3" applyNumberFormat="1" applyFont="1" applyFill="1" applyAlignment="1">
      <alignment horizontal="left" wrapText="1"/>
    </xf>
    <xf numFmtId="37" fontId="6" fillId="3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0" fontId="0" fillId="4" borderId="0" xfId="2" applyNumberFormat="1" applyFont="1" applyFill="1" applyBorder="1" applyAlignment="1">
      <alignment horizontal="center" vertical="center"/>
    </xf>
    <xf numFmtId="10" fontId="3" fillId="7" borderId="0" xfId="2" applyNumberFormat="1" applyFont="1" applyFill="1" applyBorder="1" applyAlignment="1">
      <alignment horizontal="center" vertical="center"/>
    </xf>
    <xf numFmtId="37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166" fontId="2" fillId="4" borderId="0" xfId="2" applyNumberFormat="1" applyFont="1" applyFill="1" applyBorder="1" applyAlignment="1">
      <alignment horizontal="center" vertical="center"/>
    </xf>
    <xf numFmtId="166" fontId="0" fillId="4" borderId="0" xfId="0" applyNumberForma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2" fillId="9" borderId="0" xfId="0" applyFont="1" applyFill="1" applyAlignment="1">
      <alignment horizontal="center"/>
    </xf>
    <xf numFmtId="0" fontId="12" fillId="9" borderId="0" xfId="0" applyFont="1" applyFill="1" applyAlignment="1">
      <alignment horizontal="center" vertical="center"/>
    </xf>
    <xf numFmtId="0" fontId="13" fillId="4" borderId="0" xfId="0" applyFont="1" applyFill="1"/>
    <xf numFmtId="3" fontId="13" fillId="4" borderId="0" xfId="1" applyNumberFormat="1" applyFont="1" applyFill="1" applyBorder="1" applyAlignment="1">
      <alignment horizontal="center"/>
    </xf>
    <xf numFmtId="37" fontId="13" fillId="4" borderId="0" xfId="6" applyNumberFormat="1" applyFont="1" applyFill="1" applyBorder="1" applyAlignment="1">
      <alignment horizontal="center" vertical="center"/>
    </xf>
    <xf numFmtId="37" fontId="13" fillId="4" borderId="0" xfId="1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wrapText="1"/>
    </xf>
    <xf numFmtId="3" fontId="14" fillId="4" borderId="0" xfId="1" applyNumberFormat="1" applyFont="1" applyFill="1" applyBorder="1" applyAlignment="1">
      <alignment horizontal="center"/>
    </xf>
    <xf numFmtId="37" fontId="14" fillId="4" borderId="0" xfId="1" applyNumberFormat="1" applyFont="1" applyFill="1" applyBorder="1" applyAlignment="1">
      <alignment horizontal="center" vertical="center"/>
    </xf>
    <xf numFmtId="3" fontId="13" fillId="4" borderId="0" xfId="6" applyNumberFormat="1" applyFont="1" applyFill="1" applyBorder="1" applyAlignment="1">
      <alignment horizontal="center" wrapText="1"/>
    </xf>
    <xf numFmtId="0" fontId="0" fillId="9" borderId="0" xfId="0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3" fontId="11" fillId="4" borderId="0" xfId="1" applyNumberFormat="1" applyFont="1" applyFill="1" applyBorder="1" applyAlignment="1">
      <alignment horizontal="center" vertical="center"/>
    </xf>
    <xf numFmtId="3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3" fontId="11" fillId="4" borderId="1" xfId="1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3" fontId="11" fillId="4" borderId="0" xfId="0" applyNumberFormat="1" applyFont="1" applyFill="1" applyAlignment="1">
      <alignment horizontal="center"/>
    </xf>
    <xf numFmtId="0" fontId="0" fillId="4" borderId="1" xfId="0" applyFill="1" applyBorder="1" applyAlignment="1">
      <alignment horizontal="center" vertical="center"/>
    </xf>
    <xf numFmtId="166" fontId="2" fillId="4" borderId="1" xfId="2" applyNumberFormat="1" applyFont="1" applyFill="1" applyBorder="1" applyAlignment="1">
      <alignment horizontal="center" vertical="center"/>
    </xf>
    <xf numFmtId="37" fontId="7" fillId="4" borderId="0" xfId="1" applyNumberFormat="1" applyFont="1" applyFill="1" applyBorder="1" applyAlignment="1" applyProtection="1">
      <alignment horizontal="center" vertical="center"/>
    </xf>
    <xf numFmtId="37" fontId="0" fillId="4" borderId="0" xfId="0" applyNumberFormat="1" applyFill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7" fontId="7" fillId="10" borderId="0" xfId="1" applyNumberFormat="1" applyFont="1" applyFill="1" applyBorder="1" applyAlignment="1">
      <alignment horizontal="center" vertical="center"/>
    </xf>
    <xf numFmtId="37" fontId="8" fillId="10" borderId="0" xfId="1" applyNumberFormat="1" applyFont="1" applyFill="1" applyBorder="1" applyAlignment="1">
      <alignment horizontal="center" vertical="center"/>
    </xf>
    <xf numFmtId="165" fontId="6" fillId="10" borderId="0" xfId="0" applyNumberFormat="1" applyFont="1" applyFill="1" applyAlignment="1">
      <alignment horizontal="center" vertical="center"/>
    </xf>
    <xf numFmtId="10" fontId="3" fillId="10" borderId="0" xfId="2" applyNumberFormat="1" applyFont="1" applyFill="1" applyBorder="1" applyAlignment="1">
      <alignment horizontal="center" vertical="center"/>
    </xf>
    <xf numFmtId="37" fontId="7" fillId="10" borderId="0" xfId="1" applyNumberFormat="1" applyFont="1" applyFill="1" applyBorder="1" applyAlignment="1" applyProtection="1">
      <alignment horizontal="center" vertical="center"/>
    </xf>
    <xf numFmtId="0" fontId="7" fillId="10" borderId="0" xfId="3" applyFont="1" applyFill="1"/>
  </cellXfs>
  <cellStyles count="7">
    <cellStyle name="Bueno" xfId="6" builtinId="26"/>
    <cellStyle name="Comma 2" xfId="4" xr:uid="{00000000-0005-0000-0000-000000000000}"/>
    <cellStyle name="Millares" xfId="1" builtinId="3"/>
    <cellStyle name="Normal" xfId="0" builtinId="0"/>
    <cellStyle name="Normal 2" xfId="5" xr:uid="{00000000-0005-0000-0000-000003000000}"/>
    <cellStyle name="Normal_Entrada al sistema penal 2013 Anual" xfId="3" xr:uid="{00000000-0005-0000-0000-000004000000}"/>
    <cellStyle name="Porcentaje" xfId="2" builtinId="5"/>
  </cellStyles>
  <dxfs count="48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9611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 Semilight"/>
        <family val="2"/>
        <scheme val="none"/>
      </font>
      <fill>
        <patternFill patternType="solid">
          <fgColor indexed="64"/>
          <bgColor rgb="FFE9611C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indexed="64"/>
          <bgColor rgb="FFE9611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5" formatCode="#,##0;\-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Segoe UI Semi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light"/>
        <family val="2"/>
        <scheme val="none"/>
      </font>
      <fill>
        <patternFill patternType="solid">
          <fgColor indexed="64"/>
          <bgColor rgb="FFE9611C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E9611C"/>
      <color rgb="FF222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haroni" panose="02010803020104030203" pitchFamily="2" charset="-79"/>
                <a:ea typeface="+mn-ea"/>
                <a:cs typeface="Aharoni" panose="02010803020104030203" pitchFamily="2" charset="-79"/>
              </a:defRPr>
            </a:pPr>
            <a:r>
              <a:rPr lang="en-US" sz="2000">
                <a:latin typeface="Aharoni" panose="02010803020104030203" pitchFamily="2" charset="-79"/>
                <a:cs typeface="Aharoni" panose="02010803020104030203" pitchFamily="2" charset="-79"/>
              </a:rPr>
              <a:t>Distribución porcentual, según provincia, de los casos</a:t>
            </a:r>
            <a:r>
              <a:rPr lang="en-US" sz="2000" baseline="0">
                <a:latin typeface="Aharoni" panose="02010803020104030203" pitchFamily="2" charset="-79"/>
                <a:cs typeface="Aharoni" panose="02010803020104030203" pitchFamily="2" charset="-79"/>
              </a:rPr>
              <a:t> </a:t>
            </a:r>
            <a:r>
              <a:rPr lang="en-US" sz="2000">
                <a:latin typeface="Aharoni" panose="02010803020104030203" pitchFamily="2" charset="-79"/>
                <a:cs typeface="Aharoni" panose="02010803020104030203" pitchFamily="2" charset="-79"/>
              </a:rPr>
              <a:t>entrados en las Fiscalías Penales de Adultos por delitos sexuales. </a:t>
            </a:r>
          </a:p>
          <a:p>
            <a:pPr>
              <a:defRPr sz="2000">
                <a:latin typeface="Aharoni" panose="02010803020104030203" pitchFamily="2" charset="-79"/>
                <a:cs typeface="Aharoni" panose="02010803020104030203" pitchFamily="2" charset="-79"/>
              </a:defRPr>
            </a:pPr>
            <a:r>
              <a:rPr lang="en-US" sz="2000">
                <a:latin typeface="Aharoni" panose="02010803020104030203" pitchFamily="2" charset="-79"/>
                <a:cs typeface="Aharoni" panose="02010803020104030203" pitchFamily="2" charset="-79"/>
              </a:rPr>
              <a:t>Periodo 2022.</a:t>
            </a:r>
          </a:p>
        </c:rich>
      </c:tx>
      <c:layout>
        <c:manualLayout>
          <c:xMode val="edge"/>
          <c:yMode val="edge"/>
          <c:x val="0.13085655808754465"/>
          <c:y val="1.6276698752269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haroni" panose="02010803020104030203" pitchFamily="2" charset="-79"/>
              <a:ea typeface="+mn-ea"/>
              <a:cs typeface="Aharoni" panose="02010803020104030203" pitchFamily="2" charset="-79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0.32343743588866142"/>
          <c:y val="0.22786095616549309"/>
          <c:w val="0.38477069258601737"/>
          <c:h val="0.64781895863119809"/>
        </c:manualLayout>
      </c:layout>
      <c:doughnutChart>
        <c:varyColors val="1"/>
        <c:ser>
          <c:idx val="0"/>
          <c:order val="0"/>
          <c:tx>
            <c:strRef>
              <c:f>'Delitos Sexuales'!$C$122</c:f>
              <c:strCache>
                <c:ptCount val="1"/>
                <c:pt idx="0">
                  <c:v>Delitos Sexuales</c:v>
                </c:pt>
              </c:strCache>
            </c:strRef>
          </c:tx>
          <c:dPt>
            <c:idx val="0"/>
            <c:bubble3D val="0"/>
            <c:spPr>
              <a:solidFill>
                <a:srgbClr val="E961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24-4211-8BB3-7196B68ED15E}"/>
              </c:ext>
            </c:extLst>
          </c:dPt>
          <c:dPt>
            <c:idx val="1"/>
            <c:bubble3D val="0"/>
            <c:spPr>
              <a:solidFill>
                <a:srgbClr val="22212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24-4211-8BB3-7196B68ED15E}"/>
              </c:ext>
            </c:extLst>
          </c:dPt>
          <c:dPt>
            <c:idx val="2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324-4211-8BB3-7196B68ED1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24-4211-8BB3-7196B68ED15E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324-4211-8BB3-7196B68ED15E}"/>
              </c:ext>
            </c:extLst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24-4211-8BB3-7196B68ED15E}"/>
              </c:ext>
            </c:extLst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324-4211-8BB3-7196B68ED15E}"/>
              </c:ext>
            </c:extLst>
          </c:dPt>
          <c:dLbls>
            <c:dLbl>
              <c:idx val="0"/>
              <c:layout>
                <c:manualLayout>
                  <c:x val="-2.8481007927006301E-2"/>
                  <c:y val="-6.03840413844642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24-4211-8BB3-7196B68ED15E}"/>
                </c:ext>
              </c:extLst>
            </c:dLbl>
            <c:dLbl>
              <c:idx val="1"/>
              <c:layout>
                <c:manualLayout>
                  <c:x val="5.2742607272233753E-2"/>
                  <c:y val="-1.776001217190125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24-4211-8BB3-7196B68ED15E}"/>
                </c:ext>
              </c:extLst>
            </c:dLbl>
            <c:dLbl>
              <c:idx val="2"/>
              <c:layout>
                <c:manualLayout>
                  <c:x val="4.2194085817786997E-2"/>
                  <c:y val="6.92640474704148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24-4211-8BB3-7196B68ED15E}"/>
                </c:ext>
              </c:extLst>
            </c:dLbl>
            <c:dLbl>
              <c:idx val="3"/>
              <c:layout>
                <c:manualLayout>
                  <c:x val="-2.320674719978285E-2"/>
                  <c:y val="6.21600426016542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24-4211-8BB3-7196B68ED15E}"/>
                </c:ext>
              </c:extLst>
            </c:dLbl>
            <c:dLbl>
              <c:idx val="4"/>
              <c:layout>
                <c:manualLayout>
                  <c:x val="-4.430379010867639E-2"/>
                  <c:y val="4.08480279953727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24-4211-8BB3-7196B68ED15E}"/>
                </c:ext>
              </c:extLst>
            </c:dLbl>
            <c:dLbl>
              <c:idx val="5"/>
              <c:layout>
                <c:manualLayout>
                  <c:x val="-6.434598087212517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24-4211-8BB3-7196B68ED15E}"/>
                </c:ext>
              </c:extLst>
            </c:dLbl>
            <c:dLbl>
              <c:idx val="6"/>
              <c:layout>
                <c:manualLayout>
                  <c:x val="-5.3797459417678425E-2"/>
                  <c:y val="-3.01920206922321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24-4211-8BB3-7196B68ED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haroni" panose="02010803020104030203" pitchFamily="2" charset="-79"/>
                    <a:ea typeface="+mn-ea"/>
                    <a:cs typeface="Aharoni" panose="02010803020104030203" pitchFamily="2" charset="-79"/>
                  </a:defRPr>
                </a:pPr>
                <a:endParaRPr lang="es-419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'Delitos Sexuales'!$B$123:$B$129</c:f>
              <c:strCache>
                <c:ptCount val="7"/>
                <c:pt idx="0">
                  <c:v>San José</c:v>
                </c:pt>
                <c:pt idx="1">
                  <c:v>Alajuela</c:v>
                </c:pt>
                <c:pt idx="2">
                  <c:v>Puntarenas </c:v>
                </c:pt>
                <c:pt idx="3">
                  <c:v>Limón</c:v>
                </c:pt>
                <c:pt idx="4">
                  <c:v>Cartago</c:v>
                </c:pt>
                <c:pt idx="5">
                  <c:v>Guanacaste</c:v>
                </c:pt>
                <c:pt idx="6">
                  <c:v>Heredia</c:v>
                </c:pt>
              </c:strCache>
            </c:strRef>
          </c:cat>
          <c:val>
            <c:numRef>
              <c:f>'Delitos Sexuales'!$C$123:$C$129</c:f>
              <c:numCache>
                <c:formatCode>#,##0</c:formatCode>
                <c:ptCount val="7"/>
                <c:pt idx="0">
                  <c:v>2369</c:v>
                </c:pt>
                <c:pt idx="1">
                  <c:v>2345</c:v>
                </c:pt>
                <c:pt idx="2">
                  <c:v>1529</c:v>
                </c:pt>
                <c:pt idx="3">
                  <c:v>1288</c:v>
                </c:pt>
                <c:pt idx="4">
                  <c:v>903</c:v>
                </c:pt>
                <c:pt idx="5">
                  <c:v>752</c:v>
                </c:pt>
                <c:pt idx="6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2-4258-AB12-53C64C153A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10"/>
        <c:holeSize val="8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n-US" b="1"/>
              <a:t>Cantidad de sentencias dictadas en los Tribunales Penales de Adultos por delitos sexuales.</a:t>
            </a:r>
          </a:p>
          <a:p>
            <a:pPr>
              <a:defRPr b="1"/>
            </a:pPr>
            <a:r>
              <a:rPr lang="en-US" b="1"/>
              <a:t>Periodo 2017-2022.</a:t>
            </a:r>
          </a:p>
        </c:rich>
      </c:tx>
      <c:layout>
        <c:manualLayout>
          <c:xMode val="edge"/>
          <c:yMode val="edge"/>
          <c:x val="0.2265822948274297"/>
          <c:y val="4.158930074304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2.0452024008790412E-2"/>
          <c:y val="0.17097787252715585"/>
          <c:w val="0.96636843472267875"/>
          <c:h val="0.68994584913090373"/>
        </c:manualLayout>
      </c:layout>
      <c:lineChart>
        <c:grouping val="standard"/>
        <c:varyColors val="0"/>
        <c:ser>
          <c:idx val="1"/>
          <c:order val="0"/>
          <c:tx>
            <c:strRef>
              <c:f>'Delitos Sexuales'!$C$176</c:f>
              <c:strCache>
                <c:ptCount val="1"/>
                <c:pt idx="0">
                  <c:v>Absolutoria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1899811578773316E-2"/>
                  <c:y val="-4.276438147412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74-42B7-965A-DC2A6652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'Delitos Sexuales'!$K$175:$P$175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'Delitos Sexuales'!$K$176:$P$176</c:f>
              <c:numCache>
                <c:formatCode>General</c:formatCode>
                <c:ptCount val="6"/>
                <c:pt idx="0">
                  <c:v>536</c:v>
                </c:pt>
                <c:pt idx="1">
                  <c:v>652</c:v>
                </c:pt>
                <c:pt idx="2">
                  <c:v>778</c:v>
                </c:pt>
                <c:pt idx="3" formatCode="#,##0">
                  <c:v>488</c:v>
                </c:pt>
                <c:pt idx="4" formatCode="#,##0">
                  <c:v>668</c:v>
                </c:pt>
                <c:pt idx="5">
                  <c:v>1081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952-4B5E-B115-8F639534C9E6}"/>
            </c:ext>
          </c:extLst>
        </c:ser>
        <c:ser>
          <c:idx val="2"/>
          <c:order val="1"/>
          <c:tx>
            <c:strRef>
              <c:f>'Delitos Sexuales'!$C$177</c:f>
              <c:strCache>
                <c:ptCount val="1"/>
                <c:pt idx="0">
                  <c:v>Condenatoria</c:v>
                </c:pt>
              </c:strCache>
            </c:strRef>
          </c:tx>
          <c:spPr>
            <a:ln w="28575" cap="rnd">
              <a:solidFill>
                <a:srgbClr val="E9611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9611C"/>
              </a:solidFill>
              <a:ln w="9525">
                <a:solidFill>
                  <a:srgbClr val="E9611C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1.8216192172232592E-2"/>
                  <c:y val="2.896305965213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74-42B7-965A-DC2A6652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E9611C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'Delitos Sexuales'!$K$175:$P$175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'Delitos Sexuales'!$K$177:$P$177</c:f>
              <c:numCache>
                <c:formatCode>General</c:formatCode>
                <c:ptCount val="6"/>
                <c:pt idx="0">
                  <c:v>745</c:v>
                </c:pt>
                <c:pt idx="1">
                  <c:v>871</c:v>
                </c:pt>
                <c:pt idx="2">
                  <c:v>909</c:v>
                </c:pt>
                <c:pt idx="3">
                  <c:v>638</c:v>
                </c:pt>
                <c:pt idx="4" formatCode="#,##0">
                  <c:v>798</c:v>
                </c:pt>
                <c:pt idx="5" formatCode="#,##0">
                  <c:v>963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952-4B5E-B115-8F639534C9E6}"/>
            </c:ext>
          </c:extLst>
        </c:ser>
        <c:ser>
          <c:idx val="3"/>
          <c:order val="2"/>
          <c:tx>
            <c:strRef>
              <c:f>'Delitos Sexuales'!$C$178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22212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22128"/>
              </a:solidFill>
              <a:ln w="9525">
                <a:solidFill>
                  <a:srgbClr val="222128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'Delitos Sexuales'!$K$175:$P$175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'Delitos Sexuales'!$K$178:$P$178</c:f>
              <c:numCache>
                <c:formatCode>#,##0</c:formatCode>
                <c:ptCount val="6"/>
                <c:pt idx="0">
                  <c:v>1281</c:v>
                </c:pt>
                <c:pt idx="1">
                  <c:v>1523</c:v>
                </c:pt>
                <c:pt idx="2">
                  <c:v>1687</c:v>
                </c:pt>
                <c:pt idx="3">
                  <c:v>1126</c:v>
                </c:pt>
                <c:pt idx="4" formatCode="General">
                  <c:v>1466</c:v>
                </c:pt>
                <c:pt idx="5" formatCode="General">
                  <c:v>2044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952-4B5E-B115-8F639534C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90176"/>
        <c:axId val="85891712"/>
      </c:lineChart>
      <c:catAx>
        <c:axId val="8589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85891712"/>
        <c:crosses val="autoZero"/>
        <c:auto val="1"/>
        <c:lblAlgn val="ctr"/>
        <c:lblOffset val="100"/>
        <c:noMultiLvlLbl val="0"/>
      </c:catAx>
      <c:valAx>
        <c:axId val="85891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89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604839815425684"/>
          <c:y val="0.9071665055022784"/>
          <c:w val="0.20005078110608618"/>
          <c:h val="3.9262982076056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Entrada neta en las Fiscalías Penales de Adultos por concepto de delitos sexuales,</a:t>
            </a:r>
          </a:p>
          <a:p>
            <a:pPr>
              <a:defRPr sz="1600">
                <a:solidFill>
                  <a:sysClr val="windowText" lastClr="000000"/>
                </a:solidFill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 según los cinco delitos mayormente denunciados</a:t>
            </a:r>
          </a:p>
          <a:p>
            <a:pPr>
              <a:defRPr sz="1600">
                <a:solidFill>
                  <a:sysClr val="windowText" lastClr="000000"/>
                </a:solidFill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Periodo 2018-2022. </a:t>
            </a:r>
          </a:p>
        </c:rich>
      </c:tx>
      <c:layout>
        <c:manualLayout>
          <c:xMode val="edge"/>
          <c:yMode val="edge"/>
          <c:x val="0.10516134538318868"/>
          <c:y val="2.435935343105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3.4029981146343369E-2"/>
          <c:y val="0.13082332019047396"/>
          <c:w val="0.95148644004723559"/>
          <c:h val="0.73730899683384854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'Delitos Sexuales'!$A$2</c:f>
              <c:strCache>
                <c:ptCount val="1"/>
                <c:pt idx="0">
                  <c:v>Abusos sexuales contra personas menores de edad e incapaces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'Delitos Sexuales'!$Q$1:$U$1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'Delitos Sexuales'!$Q$2:$U$2</c:f>
              <c:numCache>
                <c:formatCode>#,##0_);\(#,##0\)</c:formatCode>
                <c:ptCount val="5"/>
                <c:pt idx="0">
                  <c:v>3734</c:v>
                </c:pt>
                <c:pt idx="1">
                  <c:v>4562</c:v>
                </c:pt>
                <c:pt idx="2">
                  <c:v>3126</c:v>
                </c:pt>
                <c:pt idx="3">
                  <c:v>3753</c:v>
                </c:pt>
                <c:pt idx="4">
                  <c:v>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8-44BB-8CCC-474275FBDAF2}"/>
            </c:ext>
          </c:extLst>
        </c:ser>
        <c:ser>
          <c:idx val="2"/>
          <c:order val="1"/>
          <c:tx>
            <c:strRef>
              <c:f>'Delitos Sexuales'!$A$3</c:f>
              <c:strCache>
                <c:ptCount val="1"/>
                <c:pt idx="0">
                  <c:v>Relaciones sexuales con personas menores de edad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222128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'Delitos Sexuales'!$Q$1:$U$1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'Delitos Sexuales'!$Q$3:$U$3</c:f>
              <c:numCache>
                <c:formatCode>#,##0_);\(#,##0\)</c:formatCode>
                <c:ptCount val="5"/>
                <c:pt idx="0">
                  <c:v>4034</c:v>
                </c:pt>
                <c:pt idx="1">
                  <c:v>4062</c:v>
                </c:pt>
                <c:pt idx="2">
                  <c:v>2772</c:v>
                </c:pt>
                <c:pt idx="3">
                  <c:v>2463</c:v>
                </c:pt>
                <c:pt idx="4">
                  <c:v>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C8-44BB-8CCC-474275FBDAF2}"/>
            </c:ext>
          </c:extLst>
        </c:ser>
        <c:ser>
          <c:idx val="4"/>
          <c:order val="2"/>
          <c:tx>
            <c:strRef>
              <c:f>'Delitos Sexuales'!$A$4</c:f>
              <c:strCache>
                <c:ptCount val="1"/>
                <c:pt idx="0">
                  <c:v>Violación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'Delitos Sexuales'!$Q$1:$U$1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'Delitos Sexuales'!$Q$4:$U$4</c:f>
              <c:numCache>
                <c:formatCode>#,##0_);\(#,##0\)</c:formatCode>
                <c:ptCount val="5"/>
                <c:pt idx="0">
                  <c:v>1539</c:v>
                </c:pt>
                <c:pt idx="1">
                  <c:v>1890</c:v>
                </c:pt>
                <c:pt idx="2">
                  <c:v>1555</c:v>
                </c:pt>
                <c:pt idx="3">
                  <c:v>1565</c:v>
                </c:pt>
                <c:pt idx="4">
                  <c:v>1675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C8-44BB-8CCC-474275FBDAF2}"/>
            </c:ext>
          </c:extLst>
        </c:ser>
        <c:ser>
          <c:idx val="3"/>
          <c:order val="3"/>
          <c:tx>
            <c:strRef>
              <c:f>'Delitos Sexuales'!$A$5</c:f>
              <c:strCache>
                <c:ptCount val="1"/>
                <c:pt idx="0">
                  <c:v>Abusos sexuales contra las personas mayores de edad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'Delitos Sexuales'!$Q$1:$U$1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'Delitos Sexuales'!$Q$5:$U$5</c:f>
              <c:numCache>
                <c:formatCode>#,##0_);\(#,##0\)</c:formatCode>
                <c:ptCount val="5"/>
                <c:pt idx="0">
                  <c:v>288</c:v>
                </c:pt>
                <c:pt idx="1">
                  <c:v>766</c:v>
                </c:pt>
                <c:pt idx="2">
                  <c:v>649</c:v>
                </c:pt>
                <c:pt idx="3">
                  <c:v>808</c:v>
                </c:pt>
                <c:pt idx="4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C8-44BB-8CCC-474275FBDAF2}"/>
            </c:ext>
          </c:extLst>
        </c:ser>
        <c:ser>
          <c:idx val="5"/>
          <c:order val="4"/>
          <c:tx>
            <c:strRef>
              <c:f>'Delitos Sexuales'!$A$6</c:f>
              <c:strCache>
                <c:ptCount val="1"/>
                <c:pt idx="0">
                  <c:v>Seducción o encuentros con menores por medios electrónicos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'Delitos Sexuales'!$Q$1:$U$1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'Delitos Sexuales'!$Q$6:$U$6</c:f>
              <c:numCache>
                <c:formatCode>#,##0_);\(#,##0\)</c:formatCode>
                <c:ptCount val="5"/>
                <c:pt idx="0">
                  <c:v>229</c:v>
                </c:pt>
                <c:pt idx="1">
                  <c:v>188</c:v>
                </c:pt>
                <c:pt idx="2">
                  <c:v>180</c:v>
                </c:pt>
                <c:pt idx="3">
                  <c:v>227</c:v>
                </c:pt>
                <c:pt idx="4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C8-44BB-8CCC-474275FBD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646400"/>
        <c:axId val="66647936"/>
      </c:barChart>
      <c:catAx>
        <c:axId val="6664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66647936"/>
        <c:crosses val="autoZero"/>
        <c:auto val="1"/>
        <c:lblAlgn val="ctr"/>
        <c:lblOffset val="100"/>
        <c:noMultiLvlLbl val="0"/>
      </c:catAx>
      <c:valAx>
        <c:axId val="66647936"/>
        <c:scaling>
          <c:orientation val="minMax"/>
        </c:scaling>
        <c:delete val="1"/>
        <c:axPos val="l"/>
        <c:numFmt formatCode="#,##0_);\(#,##0\)" sourceLinked="1"/>
        <c:majorTickMark val="none"/>
        <c:minorTickMark val="none"/>
        <c:tickLblPos val="nextTo"/>
        <c:crossAx val="6664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18396227722814"/>
          <c:y val="5.1166150561165143E-2"/>
          <c:w val="0.26185297359200671"/>
          <c:h val="0.23194486494206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28573</xdr:colOff>
      <xdr:row>118</xdr:row>
      <xdr:rowOff>76198</xdr:rowOff>
    </xdr:from>
    <xdr:to>
      <xdr:col>14</xdr:col>
      <xdr:colOff>376238</xdr:colOff>
      <xdr:row>168</xdr:row>
      <xdr:rowOff>83344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688931</xdr:colOff>
      <xdr:row>183</xdr:row>
      <xdr:rowOff>4763</xdr:rowOff>
    </xdr:from>
    <xdr:to>
      <xdr:col>14</xdr:col>
      <xdr:colOff>448849</xdr:colOff>
      <xdr:row>226</xdr:row>
      <xdr:rowOff>73069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416719</xdr:colOff>
      <xdr:row>2</xdr:row>
      <xdr:rowOff>0</xdr:rowOff>
    </xdr:from>
    <xdr:to>
      <xdr:col>30</xdr:col>
      <xdr:colOff>404953</xdr:colOff>
      <xdr:row>15</xdr:row>
      <xdr:rowOff>45384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FAC5B7D9-F91E-40AC-8CE8-A34B010A1C35}"/>
            </a:ext>
          </a:extLst>
        </xdr:cNvPr>
        <xdr:cNvSpPr/>
      </xdr:nvSpPr>
      <xdr:spPr>
        <a:xfrm>
          <a:off x="22038469" y="309563"/>
          <a:ext cx="2131359" cy="1902759"/>
        </a:xfrm>
        <a:prstGeom prst="rect">
          <a:avLst/>
        </a:prstGeom>
        <a:solidFill>
          <a:srgbClr val="E9611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R"/>
        </a:p>
      </xdr:txBody>
    </xdr:sp>
    <xdr:clientData/>
  </xdr:twoCellAnchor>
  <xdr:twoCellAnchor>
    <xdr:from>
      <xdr:col>26</xdr:col>
      <xdr:colOff>402679</xdr:colOff>
      <xdr:row>18</xdr:row>
      <xdr:rowOff>122566</xdr:rowOff>
    </xdr:from>
    <xdr:to>
      <xdr:col>30</xdr:col>
      <xdr:colOff>390913</xdr:colOff>
      <xdr:row>31</xdr:row>
      <xdr:rowOff>1262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E36E2DD-D087-4B4C-994F-4DED5205BE87}"/>
            </a:ext>
          </a:extLst>
        </xdr:cNvPr>
        <xdr:cNvSpPr/>
      </xdr:nvSpPr>
      <xdr:spPr>
        <a:xfrm>
          <a:off x="22024429" y="2753847"/>
          <a:ext cx="2131359" cy="1902759"/>
        </a:xfrm>
        <a:prstGeom prst="rect">
          <a:avLst/>
        </a:prstGeom>
        <a:solidFill>
          <a:srgbClr val="2221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R"/>
        </a:p>
      </xdr:txBody>
    </xdr:sp>
    <xdr:clientData/>
  </xdr:twoCellAnchor>
  <xdr:twoCellAnchor>
    <xdr:from>
      <xdr:col>2</xdr:col>
      <xdr:colOff>557892</xdr:colOff>
      <xdr:row>37</xdr:row>
      <xdr:rowOff>114823</xdr:rowOff>
    </xdr:from>
    <xdr:to>
      <xdr:col>14</xdr:col>
      <xdr:colOff>521916</xdr:colOff>
      <xdr:row>90</xdr:row>
      <xdr:rowOff>3192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5606401D-B484-475D-9959-394B786EC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0.28795</cdr:x>
      <cdr:y>0.96051</cdr:y>
    </cdr:from>
    <cdr:to>
      <cdr:x>0.73059</cdr:x>
      <cdr:y>1</cdr:y>
    </cdr:to>
    <cdr:pic>
      <cdr:nvPicPr>
        <cdr:cNvPr id="4" name="2 Imagen" descr="Subproceso de Estadística.png">
          <a:extLst xmlns:a="http://schemas.openxmlformats.org/drawingml/2006/main">
            <a:ext uri="{FF2B5EF4-FFF2-40B4-BE49-F238E27FC236}">
              <a16:creationId xmlns:a16="http://schemas.microsoft.com/office/drawing/2014/main" id="{29F45D93-5648-43BC-9912-5FAA84D0E0C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66818" y="6868507"/>
          <a:ext cx="5329209" cy="28238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0.42791</cdr:x>
      <cdr:y>0.95122</cdr:y>
    </cdr:from>
    <cdr:to>
      <cdr:x>0.65972</cdr:x>
      <cdr:y>0.9897</cdr:y>
    </cdr:to>
    <cdr:pic>
      <cdr:nvPicPr>
        <cdr:cNvPr id="3" name="2 Imagen" descr="Subproceso de Estadística.png">
          <a:extLst xmlns:a="http://schemas.openxmlformats.org/drawingml/2006/main">
            <a:ext uri="{FF2B5EF4-FFF2-40B4-BE49-F238E27FC236}">
              <a16:creationId xmlns:a16="http://schemas.microsoft.com/office/drawing/2014/main" id="{F0D84506-0845-47D3-ACA4-C74122B8E8C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759797" y="6099874"/>
          <a:ext cx="3661952" cy="24676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0.0829</cdr:x>
      <cdr:y>0.90393</cdr:y>
    </cdr:from>
    <cdr:to>
      <cdr:x>0.38356</cdr:x>
      <cdr:y>0.95123</cdr:y>
    </cdr:to>
    <cdr:pic>
      <cdr:nvPicPr>
        <cdr:cNvPr id="3" name="2 Imagen" descr="Subproceso de Estadística.png">
          <a:extLst xmlns:a="http://schemas.openxmlformats.org/drawingml/2006/main">
            <a:ext uri="{FF2B5EF4-FFF2-40B4-BE49-F238E27FC236}">
              <a16:creationId xmlns:a16="http://schemas.microsoft.com/office/drawing/2014/main" id="{86D65356-6AB4-479C-B204-C7545260C99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14712" y="6553389"/>
          <a:ext cx="4042848" cy="342920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4FD331-11CF-45A9-8E93-DF4F61B30C78}" name="Tabla2" displayName="Tabla2" ref="A96:Q118" totalsRowShown="0" headerRowDxfId="47" dataDxfId="46" dataCellStyle="Millares">
  <autoFilter ref="A96:Q118" xr:uid="{37429619-60D8-403E-8030-AF077E83002A}"/>
  <tableColumns count="17">
    <tableColumn id="1" xr3:uid="{6DE30913-A0BD-4237-BD5D-80F455C55245}" name="Delito" dataDxfId="45"/>
    <tableColumn id="2" xr3:uid="{438ADD56-754A-4653-BDA0-0EE96E63D6E3}" name="TOTAL" dataDxfId="44" dataCellStyle="Millares">
      <calculatedColumnFormula>SUM(C97:Q97)</calculatedColumnFormula>
    </tableColumn>
    <tableColumn id="3" xr3:uid="{B7A1BF37-DD95-4960-A0C5-438F710C36CD}" name="Primero San José" dataDxfId="43" dataCellStyle="Millares"/>
    <tableColumn id="4" xr3:uid="{75256E3F-2136-4435-8F75-47C9296275CA}" name="Segundo San José" dataDxfId="42" dataCellStyle="Millares"/>
    <tableColumn id="5" xr3:uid="{8F8BF893-78A0-47E3-881C-7015940142DB}" name="Tercero San José" dataDxfId="41" dataCellStyle="Millares"/>
    <tableColumn id="6" xr3:uid="{1F46A77A-CEEF-4AB6-8799-F668E50B55B2}" name="Primero Alajuela" dataDxfId="40" dataCellStyle="Millares"/>
    <tableColumn id="7" xr3:uid="{0BDD5A9F-B20C-4FE4-A79F-B6CF49072AFC}" name="Segundo Alajuela" dataDxfId="39" dataCellStyle="Millares"/>
    <tableColumn id="8" xr3:uid="{00CB87C9-FBC6-43B6-A94B-AFFB4D5E2CF2}" name="Tercero Alajuela" dataDxfId="38" dataCellStyle="Millares"/>
    <tableColumn id="9" xr3:uid="{B25BC54D-6F7F-4F28-8F09-0D9BA8A86CD8}" name="Cartago" dataDxfId="37" dataCellStyle="Millares"/>
    <tableColumn id="10" xr3:uid="{394EE5EA-F8E7-4EEE-87C4-D3C5B7E58BED}" name="Heredia" dataDxfId="36" dataCellStyle="Millares"/>
    <tableColumn id="11" xr3:uid="{7FE5964D-1B53-43DA-A835-D73FF8E83D30}" name="Primero Guanacaste" dataDxfId="35" dataCellStyle="Millares"/>
    <tableColumn id="12" xr3:uid="{601BCA06-21EB-4233-8225-D552CD464C0C}" name="Segundo Guanacaste" dataDxfId="34" dataCellStyle="Millares"/>
    <tableColumn id="13" xr3:uid="{539D56A7-EC6F-449F-B21C-37C71BC74DFC}" name="Puntarenas" dataDxfId="33" dataCellStyle="Millares"/>
    <tableColumn id="14" xr3:uid="{1195CD40-5D65-426F-8800-DD2D60D68C50}" name="Primero Zona Sur" dataDxfId="32" dataCellStyle="Millares"/>
    <tableColumn id="15" xr3:uid="{539CB528-A06A-43AE-9107-3560B955881B}" name="Segundo Zona Sur" dataDxfId="31" dataCellStyle="Millares"/>
    <tableColumn id="16" xr3:uid="{76765BFE-1987-4DB6-BF79-875BF081FAE0}" name="Primero Zona Atlántica" dataDxfId="30" dataCellStyle="Millares"/>
    <tableColumn id="17" xr3:uid="{E57E389F-BC96-4401-975E-947D0D35FBAC}" name="Segundo Zona Atlática" dataDxfId="29" dataCellStyle="Millares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AFD2465-FC48-40FD-AC00-A244F8B0617A}" name="Tabla3" displayName="Tabla3" ref="B122:C130" totalsRowCount="1" headerRowDxfId="28">
  <autoFilter ref="B122:C129" xr:uid="{5BAA3A89-CC5C-4B34-9D67-A0656344B351}"/>
  <tableColumns count="2">
    <tableColumn id="1" xr3:uid="{55188F7E-536D-44CD-B080-39C105F8D3EA}" name="Provincia" dataDxfId="27" totalsRowDxfId="26"/>
    <tableColumn id="2" xr3:uid="{C2737138-E8A4-444D-8C5C-036C8CF8C723}" name="Delitos Sexuales" totalsRowFunction="sum" dataDxfId="25" totalsRowDxfId="24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1458AFD-2F2F-4C6A-82A1-4C6BF19D6552}" name="Tabla4" displayName="Tabla4" ref="C175:P178" totalsRowShown="0" headerRowDxfId="23" dataDxfId="22">
  <autoFilter ref="C175:P178" xr:uid="{F4928827-751B-4D2B-981D-034C68B686C0}"/>
  <tableColumns count="14">
    <tableColumn id="1" xr3:uid="{788E4F3D-5D87-46BA-9931-5FF636150579}" name="Sentencias" dataDxfId="21"/>
    <tableColumn id="2" xr3:uid="{1101D116-1AB6-4D45-A773-B99F38EB3F7B}" name="2010" dataDxfId="20" dataCellStyle="Millares"/>
    <tableColumn id="3" xr3:uid="{DD274684-33C4-4874-9946-B5FBB1C87449}" name="2011" dataDxfId="19" dataCellStyle="Millares"/>
    <tableColumn id="4" xr3:uid="{2AD3D2F3-5701-49C1-BD91-53CB1F4E4CEA}" name="2012" dataDxfId="18" dataCellStyle="Millares"/>
    <tableColumn id="5" xr3:uid="{00E09075-158B-44F0-9D13-F86C760C9F2E}" name="2013" dataDxfId="17" dataCellStyle="Millares"/>
    <tableColumn id="6" xr3:uid="{ACFA0FEA-8B16-427E-89E0-C537585F73E4}" name="2014" dataDxfId="16" dataCellStyle="Millares"/>
    <tableColumn id="7" xr3:uid="{CF9F3AF8-FDE2-41B4-8B96-670915F1C8E2}" name="2015" dataDxfId="15"/>
    <tableColumn id="8" xr3:uid="{EECC2463-D47F-4C55-B864-BF0A4CFE8C04}" name="2016" dataDxfId="14"/>
    <tableColumn id="9" xr3:uid="{6A1FB5A6-F0B1-433A-9161-30041B4EF1AE}" name="2017" dataDxfId="13"/>
    <tableColumn id="10" xr3:uid="{87700608-22DE-42E8-ACED-F44F89E9A532}" name="2018" dataDxfId="12"/>
    <tableColumn id="11" xr3:uid="{6DD5BFE9-777A-461C-A122-17D617F801C3}" name="2019" dataDxfId="11"/>
    <tableColumn id="12" xr3:uid="{DD547A53-2C8F-400C-810F-FC8E86ECD166}" name="2020" dataDxfId="10">
      <calculatedColumnFormula>SUM(N174:N175)</calculatedColumnFormula>
    </tableColumn>
    <tableColumn id="13" xr3:uid="{9CC171EC-E455-4F69-BDE7-6842175D444E}" name="2021" dataDxfId="9"/>
    <tableColumn id="14" xr3:uid="{067366BF-2996-425F-9E26-FE935BEEFF42}" name="2022" dataDxfId="8"/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04E1418-AE5B-4FB0-AAB9-BFDE6498015D}" name="Tabla5" displayName="Tabla5" ref="S175:AJ178" totalsRowShown="0" headerRowDxfId="7">
  <autoFilter ref="S175:AJ178" xr:uid="{CEC7E89E-CD68-4475-9225-D75F2E3ECDF1}"/>
  <tableColumns count="18">
    <tableColumn id="1" xr3:uid="{9EA7BFEA-E972-4EFE-B21B-C2F74D058DA6}" name="Sentencias" dataDxfId="6"/>
    <tableColumn id="2" xr3:uid="{C4B92677-BA6C-4A3E-87B7-D25A144C6D6C}" name="Columna1" dataDxfId="5"/>
    <tableColumn id="3" xr3:uid="{75410C64-D3A0-4D87-878A-50EDDEB4DC24}" name="Columna2" dataDxfId="4"/>
    <tableColumn id="15" xr3:uid="{8933C0E3-6209-4035-8BD9-F23CFCF85F0E}" name="Columna3" dataDxfId="3"/>
    <tableColumn id="16" xr3:uid="{EE5E0ADE-0647-4B6C-8D50-082AE9F77547}" name="Columna4" dataDxfId="2"/>
    <tableColumn id="4" xr3:uid="{5EBC3199-0AD0-47EF-B9BE-4D7DECBC256C}" name="2010"/>
    <tableColumn id="5" xr3:uid="{5B7B29F7-7F8D-4855-9054-CA52D046512D}" name="2011"/>
    <tableColumn id="6" xr3:uid="{09E6802E-224B-4383-96A2-3FEE995F48F8}" name="2012"/>
    <tableColumn id="7" xr3:uid="{CE8464EC-EB52-4CF2-8401-FF5FE9C0E39C}" name="2013"/>
    <tableColumn id="8" xr3:uid="{BA29D776-0DDA-449D-9FAA-76B9FEF18CE3}" name="2014"/>
    <tableColumn id="9" xr3:uid="{530EC74E-1E51-4DF6-9683-CE16DA915445}" name="2015"/>
    <tableColumn id="10" xr3:uid="{9CDC397E-60CC-4CE8-941E-0038FE07EFFC}" name="2016"/>
    <tableColumn id="11" xr3:uid="{8AE4F28F-D070-4A61-95A6-FBB970FC8A63}" name="2017"/>
    <tableColumn id="12" xr3:uid="{72FDD9EC-5CC3-40D3-8526-CBFF5674F2EE}" name="2018"/>
    <tableColumn id="13" xr3:uid="{4FB21FE9-A7A1-4054-A70E-F32C5EFA7421}" name="2019"/>
    <tableColumn id="14" xr3:uid="{4D877CF8-7447-4760-8736-BE8F0C026DB5}" name="2020"/>
    <tableColumn id="17" xr3:uid="{018197F0-5BF3-4ACE-84D0-6AF393B55038}" name="2021" dataDxfId="1"/>
    <tableColumn id="18" xr3:uid="{8FD9FA68-EF12-475A-90A1-7ABCA5661F96}" name="2022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78"/>
  <sheetViews>
    <sheetView tabSelected="1" topLeftCell="E1" zoomScale="73" zoomScaleNormal="70" workbookViewId="0">
      <selection activeCell="P42" sqref="P42"/>
    </sheetView>
  </sheetViews>
  <sheetFormatPr baseColWidth="10" defaultColWidth="9.28515625" defaultRowHeight="10.199999999999999" x14ac:dyDescent="0.2"/>
  <cols>
    <col min="1" max="1" width="82" style="3" bestFit="1" customWidth="1"/>
    <col min="2" max="2" width="15.28515625" style="6" customWidth="1"/>
    <col min="3" max="3" width="23" style="1" customWidth="1"/>
    <col min="4" max="4" width="23.42578125" style="1" customWidth="1"/>
    <col min="5" max="5" width="22.7109375" style="1" customWidth="1"/>
    <col min="6" max="6" width="21.7109375" style="1" customWidth="1"/>
    <col min="7" max="7" width="22.28515625" style="1" customWidth="1"/>
    <col min="8" max="8" width="21.42578125" style="1" customWidth="1"/>
    <col min="9" max="10" width="12.7109375" style="1" customWidth="1"/>
    <col min="11" max="11" width="25.7109375" style="6" customWidth="1"/>
    <col min="12" max="12" width="26.28515625" style="6" customWidth="1"/>
    <col min="13" max="13" width="16" style="6" customWidth="1"/>
    <col min="14" max="14" width="22.7109375" style="6" customWidth="1"/>
    <col min="15" max="15" width="23.28515625" style="6" customWidth="1"/>
    <col min="16" max="16" width="28.7109375" style="6" customWidth="1"/>
    <col min="17" max="17" width="28.140625" style="6" customWidth="1"/>
    <col min="18" max="19" width="12.7109375" style="6" customWidth="1"/>
    <col min="20" max="21" width="27" style="6" customWidth="1"/>
    <col min="22" max="22" width="17.42578125" style="1" bestFit="1" customWidth="1"/>
    <col min="23" max="23" width="18.140625" style="1" bestFit="1" customWidth="1"/>
    <col min="24" max="16384" width="9.28515625" style="3"/>
  </cols>
  <sheetData>
    <row r="1" spans="1:23" ht="20.100000000000001" customHeight="1" x14ac:dyDescent="0.2">
      <c r="A1" s="8" t="s">
        <v>0</v>
      </c>
      <c r="B1" s="8">
        <v>2003</v>
      </c>
      <c r="C1" s="8">
        <v>2004</v>
      </c>
      <c r="D1" s="8">
        <v>2005</v>
      </c>
      <c r="E1" s="8">
        <v>2006</v>
      </c>
      <c r="F1" s="8">
        <v>2007</v>
      </c>
      <c r="G1" s="8">
        <v>2008</v>
      </c>
      <c r="H1" s="8">
        <v>2009</v>
      </c>
      <c r="I1" s="8">
        <v>2010</v>
      </c>
      <c r="J1" s="8">
        <v>2011</v>
      </c>
      <c r="K1" s="8">
        <v>2012</v>
      </c>
      <c r="L1" s="8">
        <v>2013</v>
      </c>
      <c r="M1" s="8">
        <v>2014</v>
      </c>
      <c r="N1" s="8">
        <v>2015</v>
      </c>
      <c r="O1" s="8">
        <v>2016</v>
      </c>
      <c r="P1" s="8">
        <v>2017</v>
      </c>
      <c r="Q1" s="8">
        <v>2018</v>
      </c>
      <c r="R1" s="8">
        <v>2019</v>
      </c>
      <c r="S1" s="8">
        <v>2020</v>
      </c>
      <c r="T1" s="8">
        <v>2021</v>
      </c>
      <c r="U1" s="8">
        <v>2022</v>
      </c>
      <c r="V1" s="9" t="s">
        <v>1</v>
      </c>
      <c r="W1" s="21" t="s">
        <v>63</v>
      </c>
    </row>
    <row r="2" spans="1:23" ht="12" customHeight="1" x14ac:dyDescent="0.25">
      <c r="A2" s="10" t="s">
        <v>2</v>
      </c>
      <c r="B2" s="55">
        <v>1433</v>
      </c>
      <c r="C2" s="55">
        <v>1708</v>
      </c>
      <c r="D2" s="55">
        <v>1980</v>
      </c>
      <c r="E2" s="55">
        <v>1805</v>
      </c>
      <c r="F2" s="16">
        <v>1909</v>
      </c>
      <c r="G2" s="16">
        <v>2072</v>
      </c>
      <c r="H2" s="16">
        <v>2380</v>
      </c>
      <c r="I2" s="16">
        <v>2739</v>
      </c>
      <c r="J2" s="16">
        <v>2641</v>
      </c>
      <c r="K2" s="16">
        <v>2606</v>
      </c>
      <c r="L2" s="16">
        <v>2956</v>
      </c>
      <c r="M2" s="13">
        <v>2782</v>
      </c>
      <c r="N2" s="13">
        <v>2623</v>
      </c>
      <c r="O2" s="13">
        <v>2826</v>
      </c>
      <c r="P2" s="13">
        <v>3598</v>
      </c>
      <c r="Q2" s="13">
        <v>3734</v>
      </c>
      <c r="R2" s="13">
        <v>4562</v>
      </c>
      <c r="S2" s="13">
        <v>3126</v>
      </c>
      <c r="T2" s="13">
        <v>3753</v>
      </c>
      <c r="U2" s="13">
        <v>4292</v>
      </c>
      <c r="V2" s="14">
        <f t="shared" ref="V2:V12" si="0">SUM(B2:U2)</f>
        <v>55525</v>
      </c>
      <c r="W2" s="23">
        <f>V2/$V$34</f>
        <v>0.38180405423989877</v>
      </c>
    </row>
    <row r="3" spans="1:23" ht="12" customHeight="1" x14ac:dyDescent="0.25">
      <c r="A3" s="65" t="s">
        <v>4</v>
      </c>
      <c r="B3" s="64">
        <v>172</v>
      </c>
      <c r="C3" s="64">
        <v>317</v>
      </c>
      <c r="D3" s="64">
        <v>317</v>
      </c>
      <c r="E3" s="64">
        <v>295</v>
      </c>
      <c r="F3" s="60">
        <v>441</v>
      </c>
      <c r="G3" s="60">
        <v>589</v>
      </c>
      <c r="H3" s="60">
        <v>720</v>
      </c>
      <c r="I3" s="60">
        <v>568</v>
      </c>
      <c r="J3" s="60">
        <v>702</v>
      </c>
      <c r="K3" s="60">
        <v>798</v>
      </c>
      <c r="L3" s="60">
        <v>977</v>
      </c>
      <c r="M3" s="61">
        <v>914</v>
      </c>
      <c r="N3" s="61">
        <v>938</v>
      </c>
      <c r="O3" s="61">
        <v>1067</v>
      </c>
      <c r="P3" s="61">
        <v>2220</v>
      </c>
      <c r="Q3" s="61">
        <v>4034</v>
      </c>
      <c r="R3" s="61">
        <v>4062</v>
      </c>
      <c r="S3" s="61">
        <v>2772</v>
      </c>
      <c r="T3" s="61">
        <v>2463</v>
      </c>
      <c r="U3" s="61">
        <v>2239</v>
      </c>
      <c r="V3" s="62">
        <f t="shared" si="0"/>
        <v>26605</v>
      </c>
      <c r="W3" s="63">
        <f>V3/$V$34</f>
        <v>0.18294276205407486</v>
      </c>
    </row>
    <row r="4" spans="1:23" ht="12" customHeight="1" x14ac:dyDescent="0.25">
      <c r="A4" s="18" t="s">
        <v>3</v>
      </c>
      <c r="B4" s="55">
        <v>1565</v>
      </c>
      <c r="C4" s="55">
        <v>1670</v>
      </c>
      <c r="D4" s="55">
        <v>1523</v>
      </c>
      <c r="E4" s="55">
        <v>1311</v>
      </c>
      <c r="F4" s="16">
        <v>1337</v>
      </c>
      <c r="G4" s="16">
        <v>1357</v>
      </c>
      <c r="H4" s="16">
        <v>1602</v>
      </c>
      <c r="I4" s="16">
        <v>1613</v>
      </c>
      <c r="J4" s="16">
        <v>1641</v>
      </c>
      <c r="K4" s="16">
        <v>1430</v>
      </c>
      <c r="L4" s="16">
        <v>1478</v>
      </c>
      <c r="M4" s="13">
        <v>1530</v>
      </c>
      <c r="N4" s="13">
        <v>1432</v>
      </c>
      <c r="O4" s="13">
        <v>1470</v>
      </c>
      <c r="P4" s="13">
        <v>1607</v>
      </c>
      <c r="Q4" s="13">
        <v>1539</v>
      </c>
      <c r="R4" s="13">
        <v>1890</v>
      </c>
      <c r="S4" s="13">
        <v>1555</v>
      </c>
      <c r="T4" s="13">
        <v>1565</v>
      </c>
      <c r="U4" s="13">
        <v>1675</v>
      </c>
      <c r="V4" s="14">
        <f t="shared" si="0"/>
        <v>30790</v>
      </c>
      <c r="W4" s="23">
        <f>V4/$V$34</f>
        <v>0.21171988887972054</v>
      </c>
    </row>
    <row r="5" spans="1:23" ht="12" customHeight="1" x14ac:dyDescent="0.25">
      <c r="A5" s="10" t="s">
        <v>6</v>
      </c>
      <c r="B5" s="55">
        <v>148</v>
      </c>
      <c r="C5" s="55">
        <v>181</v>
      </c>
      <c r="D5" s="55">
        <v>253</v>
      </c>
      <c r="E5" s="55">
        <v>315</v>
      </c>
      <c r="F5" s="16">
        <v>297</v>
      </c>
      <c r="G5" s="16">
        <v>259</v>
      </c>
      <c r="H5" s="16">
        <v>361</v>
      </c>
      <c r="I5" s="16">
        <v>363</v>
      </c>
      <c r="J5" s="16">
        <v>396</v>
      </c>
      <c r="K5" s="16">
        <v>410</v>
      </c>
      <c r="L5" s="16">
        <v>425</v>
      </c>
      <c r="M5" s="13">
        <v>337</v>
      </c>
      <c r="N5" s="13">
        <v>547</v>
      </c>
      <c r="O5" s="13">
        <v>446</v>
      </c>
      <c r="P5" s="13">
        <v>583</v>
      </c>
      <c r="Q5" s="13">
        <v>288</v>
      </c>
      <c r="R5" s="13">
        <v>766</v>
      </c>
      <c r="S5" s="13">
        <v>649</v>
      </c>
      <c r="T5" s="13">
        <v>808</v>
      </c>
      <c r="U5" s="13">
        <v>770</v>
      </c>
      <c r="V5" s="14">
        <f t="shared" si="0"/>
        <v>8602</v>
      </c>
      <c r="W5" s="23">
        <f>V5/$V$34</f>
        <v>5.9149544791924524E-2</v>
      </c>
    </row>
    <row r="6" spans="1:23" ht="12" customHeight="1" x14ac:dyDescent="0.25">
      <c r="A6" s="10" t="s">
        <v>23</v>
      </c>
      <c r="B6" s="55" t="s">
        <v>9</v>
      </c>
      <c r="C6" s="55" t="s">
        <v>9</v>
      </c>
      <c r="D6" s="55" t="s">
        <v>9</v>
      </c>
      <c r="E6" s="55" t="s">
        <v>9</v>
      </c>
      <c r="F6" s="55" t="s">
        <v>9</v>
      </c>
      <c r="G6" s="55" t="s">
        <v>9</v>
      </c>
      <c r="H6" s="55" t="s">
        <v>9</v>
      </c>
      <c r="I6" s="55" t="s">
        <v>9</v>
      </c>
      <c r="J6" s="55" t="s">
        <v>9</v>
      </c>
      <c r="K6" s="55" t="s">
        <v>9</v>
      </c>
      <c r="L6" s="16">
        <v>1</v>
      </c>
      <c r="M6" s="13">
        <v>57</v>
      </c>
      <c r="N6" s="13">
        <v>67</v>
      </c>
      <c r="O6" s="13">
        <v>96</v>
      </c>
      <c r="P6" s="13">
        <v>141</v>
      </c>
      <c r="Q6" s="13">
        <v>229</v>
      </c>
      <c r="R6" s="13">
        <v>188</v>
      </c>
      <c r="S6" s="13">
        <v>180</v>
      </c>
      <c r="T6" s="13">
        <v>227</v>
      </c>
      <c r="U6" s="13">
        <v>172</v>
      </c>
      <c r="V6" s="14">
        <f t="shared" si="0"/>
        <v>1358</v>
      </c>
      <c r="W6" s="23">
        <f t="shared" ref="W6:W9" si="1">V6/$V$34</f>
        <v>9.3379541766372368E-3</v>
      </c>
    </row>
    <row r="7" spans="1:23" ht="12" customHeight="1" x14ac:dyDescent="0.25">
      <c r="A7" s="18" t="s">
        <v>15</v>
      </c>
      <c r="B7" s="55">
        <v>46</v>
      </c>
      <c r="C7" s="55">
        <v>31</v>
      </c>
      <c r="D7" s="55">
        <v>26</v>
      </c>
      <c r="E7" s="55">
        <v>41</v>
      </c>
      <c r="F7" s="16">
        <v>60</v>
      </c>
      <c r="G7" s="16">
        <v>52</v>
      </c>
      <c r="H7" s="16">
        <v>59</v>
      </c>
      <c r="I7" s="16">
        <v>60</v>
      </c>
      <c r="J7" s="16">
        <v>68</v>
      </c>
      <c r="K7" s="16">
        <v>82</v>
      </c>
      <c r="L7" s="16">
        <v>117</v>
      </c>
      <c r="M7" s="13">
        <v>166</v>
      </c>
      <c r="N7" s="13">
        <v>159</v>
      </c>
      <c r="O7" s="13">
        <v>164</v>
      </c>
      <c r="P7" s="13">
        <v>182</v>
      </c>
      <c r="Q7" s="13">
        <v>202</v>
      </c>
      <c r="R7" s="13">
        <v>251</v>
      </c>
      <c r="S7" s="13">
        <v>230</v>
      </c>
      <c r="T7" s="13">
        <v>207</v>
      </c>
      <c r="U7" s="13">
        <v>218</v>
      </c>
      <c r="V7" s="14">
        <f t="shared" si="0"/>
        <v>2421</v>
      </c>
      <c r="W7" s="23">
        <f t="shared" si="1"/>
        <v>1.6647413152900404E-2</v>
      </c>
    </row>
    <row r="8" spans="1:23" ht="12" customHeight="1" x14ac:dyDescent="0.25">
      <c r="A8" s="10" t="s">
        <v>5</v>
      </c>
      <c r="B8" s="55">
        <v>350</v>
      </c>
      <c r="C8" s="55">
        <v>371</v>
      </c>
      <c r="D8" s="55">
        <v>315</v>
      </c>
      <c r="E8" s="55">
        <v>526</v>
      </c>
      <c r="F8" s="16">
        <v>458</v>
      </c>
      <c r="G8" s="16">
        <v>600</v>
      </c>
      <c r="H8" s="16">
        <v>448</v>
      </c>
      <c r="I8" s="16">
        <v>363</v>
      </c>
      <c r="J8" s="16">
        <v>300</v>
      </c>
      <c r="K8" s="16">
        <v>275</v>
      </c>
      <c r="L8" s="16">
        <v>278</v>
      </c>
      <c r="M8" s="13">
        <v>319</v>
      </c>
      <c r="N8" s="13">
        <v>344</v>
      </c>
      <c r="O8" s="13">
        <v>246</v>
      </c>
      <c r="P8" s="13">
        <v>89</v>
      </c>
      <c r="Q8" s="13">
        <v>10</v>
      </c>
      <c r="R8" s="13">
        <v>50</v>
      </c>
      <c r="S8" s="13">
        <v>46</v>
      </c>
      <c r="T8" s="13">
        <v>44</v>
      </c>
      <c r="U8" s="13">
        <v>50</v>
      </c>
      <c r="V8" s="14">
        <f t="shared" si="0"/>
        <v>5482</v>
      </c>
      <c r="W8" s="23">
        <f t="shared" si="1"/>
        <v>3.7695629452375055E-2</v>
      </c>
    </row>
    <row r="9" spans="1:23" ht="12" customHeight="1" x14ac:dyDescent="0.25">
      <c r="A9" s="18" t="s">
        <v>7</v>
      </c>
      <c r="B9" s="55">
        <v>132</v>
      </c>
      <c r="C9" s="55">
        <v>121</v>
      </c>
      <c r="D9" s="55">
        <v>135</v>
      </c>
      <c r="E9" s="55">
        <v>186</v>
      </c>
      <c r="F9" s="16">
        <v>247</v>
      </c>
      <c r="G9" s="16">
        <v>257</v>
      </c>
      <c r="H9" s="16">
        <v>311</v>
      </c>
      <c r="I9" s="16">
        <v>191</v>
      </c>
      <c r="J9" s="16">
        <v>212</v>
      </c>
      <c r="K9" s="16">
        <v>183</v>
      </c>
      <c r="L9" s="16">
        <v>283</v>
      </c>
      <c r="M9" s="13">
        <v>309</v>
      </c>
      <c r="N9" s="13">
        <v>294</v>
      </c>
      <c r="O9" s="13">
        <v>254</v>
      </c>
      <c r="P9" s="13">
        <v>59</v>
      </c>
      <c r="Q9" s="13">
        <v>2</v>
      </c>
      <c r="R9" s="13">
        <v>5</v>
      </c>
      <c r="S9" s="13">
        <v>5</v>
      </c>
      <c r="T9" s="13">
        <v>0</v>
      </c>
      <c r="U9" s="13">
        <v>4</v>
      </c>
      <c r="V9" s="14">
        <f t="shared" si="0"/>
        <v>3190</v>
      </c>
      <c r="W9" s="23">
        <f t="shared" si="1"/>
        <v>2.1935253183706028E-2</v>
      </c>
    </row>
    <row r="10" spans="1:23" ht="12" customHeight="1" x14ac:dyDescent="0.25">
      <c r="A10" s="18" t="s">
        <v>17</v>
      </c>
      <c r="B10" s="55">
        <v>7</v>
      </c>
      <c r="C10" s="55">
        <v>18</v>
      </c>
      <c r="D10" s="55">
        <v>10</v>
      </c>
      <c r="E10" s="55">
        <v>11</v>
      </c>
      <c r="F10" s="16">
        <v>9</v>
      </c>
      <c r="G10" s="16">
        <v>18</v>
      </c>
      <c r="H10" s="16">
        <v>41</v>
      </c>
      <c r="I10" s="16">
        <v>43</v>
      </c>
      <c r="J10" s="16">
        <v>32</v>
      </c>
      <c r="K10" s="16">
        <v>34</v>
      </c>
      <c r="L10" s="16">
        <v>44</v>
      </c>
      <c r="M10" s="13">
        <v>43</v>
      </c>
      <c r="N10" s="13">
        <v>48</v>
      </c>
      <c r="O10" s="13">
        <v>85</v>
      </c>
      <c r="P10" s="13">
        <v>137</v>
      </c>
      <c r="Q10" s="13">
        <v>137</v>
      </c>
      <c r="R10" s="13">
        <v>229</v>
      </c>
      <c r="S10" s="13">
        <v>84</v>
      </c>
      <c r="T10" s="13">
        <v>77</v>
      </c>
      <c r="U10" s="13">
        <v>54</v>
      </c>
      <c r="V10" s="14">
        <f t="shared" si="0"/>
        <v>1161</v>
      </c>
      <c r="W10" s="22">
        <f>V10/$V$34</f>
        <v>7.9833319580823493E-3</v>
      </c>
    </row>
    <row r="11" spans="1:23" ht="12" customHeight="1" x14ac:dyDescent="0.25">
      <c r="A11" s="18" t="s">
        <v>12</v>
      </c>
      <c r="B11" s="55">
        <v>231</v>
      </c>
      <c r="C11" s="55">
        <v>175</v>
      </c>
      <c r="D11" s="55">
        <v>129</v>
      </c>
      <c r="E11" s="55">
        <v>78</v>
      </c>
      <c r="F11" s="16">
        <v>116</v>
      </c>
      <c r="G11" s="16">
        <v>73</v>
      </c>
      <c r="H11" s="16">
        <v>44</v>
      </c>
      <c r="I11" s="16">
        <v>34</v>
      </c>
      <c r="J11" s="16">
        <v>37</v>
      </c>
      <c r="K11" s="16">
        <v>29</v>
      </c>
      <c r="L11" s="16">
        <v>29</v>
      </c>
      <c r="M11" s="13">
        <v>46</v>
      </c>
      <c r="N11" s="13">
        <v>57</v>
      </c>
      <c r="O11" s="13">
        <v>39</v>
      </c>
      <c r="P11" s="13">
        <v>53</v>
      </c>
      <c r="Q11" s="13">
        <v>41</v>
      </c>
      <c r="R11" s="13">
        <v>47</v>
      </c>
      <c r="S11" s="13">
        <v>50</v>
      </c>
      <c r="T11" s="13">
        <v>48</v>
      </c>
      <c r="U11" s="13">
        <v>37</v>
      </c>
      <c r="V11" s="14">
        <f t="shared" si="0"/>
        <v>1393</v>
      </c>
      <c r="W11" s="22">
        <f>V11/$V$34</f>
        <v>9.5786230987155163E-3</v>
      </c>
    </row>
    <row r="12" spans="1:23" ht="12" customHeight="1" x14ac:dyDescent="0.25">
      <c r="A12" s="19" t="s">
        <v>22</v>
      </c>
      <c r="B12" s="55" t="s">
        <v>9</v>
      </c>
      <c r="C12" s="55" t="s">
        <v>9</v>
      </c>
      <c r="D12" s="55" t="s">
        <v>9</v>
      </c>
      <c r="E12" s="55" t="s">
        <v>9</v>
      </c>
      <c r="F12" s="55" t="s">
        <v>9</v>
      </c>
      <c r="G12" s="55" t="s">
        <v>9</v>
      </c>
      <c r="H12" s="16">
        <v>14</v>
      </c>
      <c r="I12" s="16">
        <v>23</v>
      </c>
      <c r="J12" s="16">
        <v>37</v>
      </c>
      <c r="K12" s="16">
        <v>12</v>
      </c>
      <c r="L12" s="16">
        <v>9</v>
      </c>
      <c r="M12" s="13">
        <v>18</v>
      </c>
      <c r="N12" s="13">
        <v>9</v>
      </c>
      <c r="O12" s="13">
        <v>7</v>
      </c>
      <c r="P12" s="13">
        <v>4</v>
      </c>
      <c r="Q12" s="13">
        <v>158</v>
      </c>
      <c r="R12" s="13">
        <v>138</v>
      </c>
      <c r="S12" s="13">
        <v>30</v>
      </c>
      <c r="T12" s="13">
        <v>52</v>
      </c>
      <c r="U12" s="13">
        <v>41</v>
      </c>
      <c r="V12" s="14">
        <f t="shared" si="0"/>
        <v>552</v>
      </c>
      <c r="W12" s="22">
        <f>V12/$V$34</f>
        <v>3.7956927139202903E-3</v>
      </c>
    </row>
    <row r="13" spans="1:23" ht="12" customHeight="1" x14ac:dyDescent="0.25">
      <c r="A13" s="19" t="s">
        <v>80</v>
      </c>
      <c r="B13" s="55" t="s">
        <v>9</v>
      </c>
      <c r="C13" s="55" t="s">
        <v>9</v>
      </c>
      <c r="D13" s="55" t="s">
        <v>9</v>
      </c>
      <c r="E13" s="55" t="s">
        <v>9</v>
      </c>
      <c r="F13" s="55" t="s">
        <v>9</v>
      </c>
      <c r="G13" s="55" t="s">
        <v>9</v>
      </c>
      <c r="H13" s="55" t="s">
        <v>9</v>
      </c>
      <c r="I13" s="55" t="s">
        <v>9</v>
      </c>
      <c r="J13" s="55" t="s">
        <v>9</v>
      </c>
      <c r="K13" s="55" t="s">
        <v>9</v>
      </c>
      <c r="L13" s="55" t="s">
        <v>9</v>
      </c>
      <c r="M13" s="55" t="s">
        <v>9</v>
      </c>
      <c r="N13" s="55" t="s">
        <v>9</v>
      </c>
      <c r="O13" s="55" t="s">
        <v>9</v>
      </c>
      <c r="P13" s="55" t="s">
        <v>9</v>
      </c>
      <c r="Q13" s="55" t="s">
        <v>9</v>
      </c>
      <c r="R13" s="55" t="s">
        <v>9</v>
      </c>
      <c r="S13" s="55" t="s">
        <v>9</v>
      </c>
      <c r="T13" s="13">
        <v>61</v>
      </c>
      <c r="U13" s="13">
        <v>93</v>
      </c>
      <c r="V13" s="14">
        <f t="shared" ref="V13:V33" si="2">SUM(B13:T13)</f>
        <v>61</v>
      </c>
      <c r="W13" s="22">
        <f t="shared" ref="W13:W14" si="3">V13/$V$34</f>
        <v>4.1945154990785817E-4</v>
      </c>
    </row>
    <row r="14" spans="1:23" ht="12" customHeight="1" x14ac:dyDescent="0.25">
      <c r="A14" s="19" t="s">
        <v>51</v>
      </c>
      <c r="B14" s="55" t="s">
        <v>9</v>
      </c>
      <c r="C14" s="55" t="s">
        <v>9</v>
      </c>
      <c r="D14" s="55" t="s">
        <v>9</v>
      </c>
      <c r="E14" s="55" t="s">
        <v>9</v>
      </c>
      <c r="F14" s="55" t="s">
        <v>9</v>
      </c>
      <c r="G14" s="55" t="s">
        <v>9</v>
      </c>
      <c r="H14" s="55" t="s">
        <v>9</v>
      </c>
      <c r="I14" s="55" t="s">
        <v>9</v>
      </c>
      <c r="J14" s="55" t="s">
        <v>9</v>
      </c>
      <c r="K14" s="55" t="s">
        <v>9</v>
      </c>
      <c r="L14" s="55" t="s">
        <v>9</v>
      </c>
      <c r="M14" s="13">
        <v>44</v>
      </c>
      <c r="N14" s="13">
        <v>38</v>
      </c>
      <c r="O14" s="13">
        <v>23</v>
      </c>
      <c r="P14" s="13">
        <v>43</v>
      </c>
      <c r="Q14" s="13">
        <v>38</v>
      </c>
      <c r="R14" s="13">
        <v>45</v>
      </c>
      <c r="S14" s="13">
        <v>26</v>
      </c>
      <c r="T14" s="13">
        <v>40</v>
      </c>
      <c r="U14" s="13">
        <v>50</v>
      </c>
      <c r="V14" s="14">
        <f t="shared" ref="V14:V20" si="4">SUM(B14:U14)</f>
        <v>347</v>
      </c>
      <c r="W14" s="22">
        <f t="shared" si="3"/>
        <v>2.3860604560332261E-3</v>
      </c>
    </row>
    <row r="15" spans="1:23" ht="12" customHeight="1" x14ac:dyDescent="0.25">
      <c r="A15" s="10" t="s">
        <v>10</v>
      </c>
      <c r="B15" s="55">
        <v>83</v>
      </c>
      <c r="C15" s="55">
        <v>58</v>
      </c>
      <c r="D15" s="55">
        <v>143</v>
      </c>
      <c r="E15" s="55">
        <v>112</v>
      </c>
      <c r="F15" s="16">
        <v>104</v>
      </c>
      <c r="G15" s="16">
        <v>98</v>
      </c>
      <c r="H15" s="16">
        <v>127</v>
      </c>
      <c r="I15" s="16">
        <v>130</v>
      </c>
      <c r="J15" s="16">
        <v>97</v>
      </c>
      <c r="K15" s="16">
        <v>69</v>
      </c>
      <c r="L15" s="16">
        <v>37</v>
      </c>
      <c r="M15" s="13">
        <v>64</v>
      </c>
      <c r="N15" s="13">
        <v>57</v>
      </c>
      <c r="O15" s="13">
        <v>44</v>
      </c>
      <c r="P15" s="13">
        <v>20</v>
      </c>
      <c r="Q15" s="13" t="s">
        <v>9</v>
      </c>
      <c r="R15" s="13">
        <v>18</v>
      </c>
      <c r="S15" s="13">
        <v>23</v>
      </c>
      <c r="T15" s="13">
        <v>25</v>
      </c>
      <c r="U15" s="13">
        <v>25</v>
      </c>
      <c r="V15" s="14">
        <f t="shared" si="4"/>
        <v>1334</v>
      </c>
      <c r="W15" s="22">
        <f t="shared" ref="W15:W33" si="5">V15/$V$34</f>
        <v>9.1729240586407024E-3</v>
      </c>
    </row>
    <row r="16" spans="1:23" ht="12" customHeight="1" x14ac:dyDescent="0.25">
      <c r="A16" s="18" t="s">
        <v>16</v>
      </c>
      <c r="B16" s="55" t="s">
        <v>9</v>
      </c>
      <c r="C16" s="55" t="s">
        <v>9</v>
      </c>
      <c r="D16" s="55" t="s">
        <v>9</v>
      </c>
      <c r="E16" s="55" t="s">
        <v>9</v>
      </c>
      <c r="F16" s="55" t="s">
        <v>9</v>
      </c>
      <c r="G16" s="55" t="s">
        <v>9</v>
      </c>
      <c r="H16" s="16">
        <v>66</v>
      </c>
      <c r="I16" s="16">
        <v>65</v>
      </c>
      <c r="J16" s="16">
        <v>65</v>
      </c>
      <c r="K16" s="16">
        <v>88</v>
      </c>
      <c r="L16" s="16">
        <v>104</v>
      </c>
      <c r="M16" s="13">
        <v>78</v>
      </c>
      <c r="N16" s="13">
        <v>53</v>
      </c>
      <c r="O16" s="13">
        <v>33</v>
      </c>
      <c r="P16" s="13">
        <v>12</v>
      </c>
      <c r="Q16" s="13">
        <v>1</v>
      </c>
      <c r="R16" s="13">
        <v>1</v>
      </c>
      <c r="S16" s="13">
        <v>0</v>
      </c>
      <c r="T16" s="13">
        <v>0</v>
      </c>
      <c r="U16" s="13">
        <v>0</v>
      </c>
      <c r="V16" s="14">
        <f t="shared" si="4"/>
        <v>566</v>
      </c>
      <c r="W16" s="22">
        <f t="shared" si="5"/>
        <v>3.8919602827516024E-3</v>
      </c>
    </row>
    <row r="17" spans="1:23" ht="12" customHeight="1" x14ac:dyDescent="0.25">
      <c r="A17" s="10" t="s">
        <v>11</v>
      </c>
      <c r="B17" s="55">
        <v>178</v>
      </c>
      <c r="C17" s="55">
        <v>170</v>
      </c>
      <c r="D17" s="55">
        <v>115</v>
      </c>
      <c r="E17" s="55">
        <v>109</v>
      </c>
      <c r="F17" s="16">
        <v>108</v>
      </c>
      <c r="G17" s="16">
        <v>81</v>
      </c>
      <c r="H17" s="16">
        <v>57</v>
      </c>
      <c r="I17" s="16">
        <v>50</v>
      </c>
      <c r="J17" s="16">
        <v>53</v>
      </c>
      <c r="K17" s="16">
        <v>46</v>
      </c>
      <c r="L17" s="16">
        <v>34</v>
      </c>
      <c r="M17" s="13">
        <v>46</v>
      </c>
      <c r="N17" s="13">
        <v>47</v>
      </c>
      <c r="O17" s="13">
        <v>18</v>
      </c>
      <c r="P17" s="13">
        <v>6</v>
      </c>
      <c r="Q17" s="13" t="s">
        <v>9</v>
      </c>
      <c r="R17" s="13">
        <v>40</v>
      </c>
      <c r="S17" s="13">
        <v>112</v>
      </c>
      <c r="T17" s="13">
        <v>131</v>
      </c>
      <c r="U17" s="13">
        <v>115</v>
      </c>
      <c r="V17" s="14">
        <f t="shared" si="4"/>
        <v>1516</v>
      </c>
      <c r="W17" s="22">
        <f t="shared" si="5"/>
        <v>1.0424402453447754E-2</v>
      </c>
    </row>
    <row r="18" spans="1:23" ht="12" customHeight="1" x14ac:dyDescent="0.25">
      <c r="A18" s="18" t="s">
        <v>19</v>
      </c>
      <c r="B18" s="55" t="s">
        <v>9</v>
      </c>
      <c r="C18" s="55" t="s">
        <v>9</v>
      </c>
      <c r="D18" s="55" t="s">
        <v>9</v>
      </c>
      <c r="E18" s="55" t="s">
        <v>9</v>
      </c>
      <c r="F18" s="55" t="s">
        <v>9</v>
      </c>
      <c r="G18" s="55" t="s">
        <v>9</v>
      </c>
      <c r="H18" s="16">
        <v>40</v>
      </c>
      <c r="I18" s="16">
        <v>32</v>
      </c>
      <c r="J18" s="16">
        <v>29</v>
      </c>
      <c r="K18" s="16">
        <v>25</v>
      </c>
      <c r="L18" s="16">
        <v>20</v>
      </c>
      <c r="M18" s="13">
        <v>17</v>
      </c>
      <c r="N18" s="13">
        <v>24</v>
      </c>
      <c r="O18" s="13">
        <v>33</v>
      </c>
      <c r="P18" s="13">
        <v>16</v>
      </c>
      <c r="Q18" s="13">
        <v>8</v>
      </c>
      <c r="R18" s="13">
        <v>11</v>
      </c>
      <c r="S18" s="13">
        <v>8</v>
      </c>
      <c r="T18" s="13">
        <v>8</v>
      </c>
      <c r="U18" s="13">
        <v>6</v>
      </c>
      <c r="V18" s="14">
        <f t="shared" si="4"/>
        <v>277</v>
      </c>
      <c r="W18" s="22">
        <f t="shared" si="5"/>
        <v>1.9047226118766676E-3</v>
      </c>
    </row>
    <row r="19" spans="1:23" ht="12" customHeight="1" x14ac:dyDescent="0.25">
      <c r="A19" s="10" t="s">
        <v>21</v>
      </c>
      <c r="B19" s="11">
        <v>2</v>
      </c>
      <c r="C19" s="11">
        <v>3</v>
      </c>
      <c r="D19" s="11">
        <v>17</v>
      </c>
      <c r="E19" s="11">
        <v>11</v>
      </c>
      <c r="F19" s="12">
        <v>16</v>
      </c>
      <c r="G19" s="12">
        <v>11</v>
      </c>
      <c r="H19" s="12">
        <v>11</v>
      </c>
      <c r="I19" s="12">
        <v>12</v>
      </c>
      <c r="J19" s="12">
        <v>16</v>
      </c>
      <c r="K19" s="12">
        <v>11</v>
      </c>
      <c r="L19" s="12">
        <v>13</v>
      </c>
      <c r="M19" s="13">
        <v>24</v>
      </c>
      <c r="N19" s="13">
        <v>11</v>
      </c>
      <c r="O19" s="13">
        <v>13</v>
      </c>
      <c r="P19" s="13">
        <v>18</v>
      </c>
      <c r="Q19" s="13">
        <v>30</v>
      </c>
      <c r="R19" s="13">
        <v>19</v>
      </c>
      <c r="S19" s="13">
        <v>17</v>
      </c>
      <c r="T19" s="13">
        <v>17</v>
      </c>
      <c r="U19" s="13">
        <v>33</v>
      </c>
      <c r="V19" s="14">
        <f t="shared" si="4"/>
        <v>305</v>
      </c>
      <c r="W19" s="22">
        <f t="shared" si="5"/>
        <v>2.0972577495392908E-3</v>
      </c>
    </row>
    <row r="20" spans="1:23" ht="12" customHeight="1" x14ac:dyDescent="0.25">
      <c r="A20" s="15" t="s">
        <v>24</v>
      </c>
      <c r="B20" s="12" t="s">
        <v>9</v>
      </c>
      <c r="C20" s="12" t="s">
        <v>9</v>
      </c>
      <c r="D20" s="12" t="s">
        <v>9</v>
      </c>
      <c r="E20" s="12" t="s">
        <v>9</v>
      </c>
      <c r="F20" s="12" t="s">
        <v>9</v>
      </c>
      <c r="G20" s="12">
        <v>2</v>
      </c>
      <c r="H20" s="12">
        <v>7</v>
      </c>
      <c r="I20" s="12">
        <v>9</v>
      </c>
      <c r="J20" s="12">
        <v>9</v>
      </c>
      <c r="K20" s="12">
        <v>1</v>
      </c>
      <c r="L20" s="12">
        <v>8</v>
      </c>
      <c r="M20" s="13">
        <v>10</v>
      </c>
      <c r="N20" s="13">
        <v>19</v>
      </c>
      <c r="O20" s="13">
        <v>18</v>
      </c>
      <c r="P20" s="13">
        <v>11</v>
      </c>
      <c r="Q20" s="13">
        <v>12</v>
      </c>
      <c r="R20" s="13">
        <v>14</v>
      </c>
      <c r="S20" s="13">
        <v>15</v>
      </c>
      <c r="T20" s="13">
        <v>15</v>
      </c>
      <c r="U20" s="13">
        <v>20</v>
      </c>
      <c r="V20" s="14">
        <f t="shared" si="4"/>
        <v>170</v>
      </c>
      <c r="W20" s="22">
        <f t="shared" si="5"/>
        <v>1.1689633358087852E-3</v>
      </c>
    </row>
    <row r="21" spans="1:23" ht="12" customHeight="1" x14ac:dyDescent="0.25">
      <c r="A21" s="15" t="s">
        <v>13</v>
      </c>
      <c r="B21" s="11">
        <v>132</v>
      </c>
      <c r="C21" s="11">
        <v>113</v>
      </c>
      <c r="D21" s="11">
        <v>103</v>
      </c>
      <c r="E21" s="11">
        <v>88</v>
      </c>
      <c r="F21" s="12">
        <v>97</v>
      </c>
      <c r="G21" s="12">
        <v>66</v>
      </c>
      <c r="H21" s="12">
        <v>83</v>
      </c>
      <c r="I21" s="12">
        <v>65</v>
      </c>
      <c r="J21" s="12">
        <v>49</v>
      </c>
      <c r="K21" s="12">
        <v>38</v>
      </c>
      <c r="L21" s="12">
        <v>40</v>
      </c>
      <c r="M21" s="13">
        <v>25</v>
      </c>
      <c r="N21" s="13">
        <v>32</v>
      </c>
      <c r="O21" s="13">
        <v>7</v>
      </c>
      <c r="P21" s="13" t="s">
        <v>9</v>
      </c>
      <c r="Q21" s="13" t="s">
        <v>9</v>
      </c>
      <c r="R21" s="13" t="s">
        <v>64</v>
      </c>
      <c r="S21" s="13">
        <v>0</v>
      </c>
      <c r="T21" s="13">
        <v>1</v>
      </c>
      <c r="U21" s="13">
        <v>0</v>
      </c>
      <c r="V21" s="14">
        <f t="shared" si="2"/>
        <v>939</v>
      </c>
      <c r="W21" s="22">
        <f t="shared" si="5"/>
        <v>6.4568033666144069E-3</v>
      </c>
    </row>
    <row r="22" spans="1:23" ht="12" customHeight="1" x14ac:dyDescent="0.25">
      <c r="A22" s="15" t="s">
        <v>25</v>
      </c>
      <c r="B22" s="12" t="s">
        <v>9</v>
      </c>
      <c r="C22" s="12" t="s">
        <v>9</v>
      </c>
      <c r="D22" s="12" t="s">
        <v>9</v>
      </c>
      <c r="E22" s="12" t="s">
        <v>9</v>
      </c>
      <c r="F22" s="12" t="s">
        <v>9</v>
      </c>
      <c r="G22" s="11" t="s">
        <v>9</v>
      </c>
      <c r="H22" s="12" t="s">
        <v>9</v>
      </c>
      <c r="I22" s="12">
        <v>10</v>
      </c>
      <c r="J22" s="12">
        <v>5</v>
      </c>
      <c r="K22" s="12">
        <v>6</v>
      </c>
      <c r="L22" s="12">
        <v>8</v>
      </c>
      <c r="M22" s="13">
        <v>8</v>
      </c>
      <c r="N22" s="13">
        <v>5</v>
      </c>
      <c r="O22" s="13">
        <v>1</v>
      </c>
      <c r="P22" s="13">
        <v>7</v>
      </c>
      <c r="Q22" s="13">
        <v>6</v>
      </c>
      <c r="R22" s="13">
        <v>4</v>
      </c>
      <c r="S22" s="13">
        <v>9</v>
      </c>
      <c r="T22" s="13">
        <v>0</v>
      </c>
      <c r="U22" s="13">
        <v>2</v>
      </c>
      <c r="V22" s="14">
        <f>SUM(B22:U22)</f>
        <v>71</v>
      </c>
      <c r="W22" s="22">
        <f t="shared" si="5"/>
        <v>4.8821409907308085E-4</v>
      </c>
    </row>
    <row r="23" spans="1:23" ht="12" customHeight="1" x14ac:dyDescent="0.25">
      <c r="A23" s="15" t="s">
        <v>27</v>
      </c>
      <c r="B23" s="11" t="s">
        <v>9</v>
      </c>
      <c r="C23" s="11" t="s">
        <v>9</v>
      </c>
      <c r="D23" s="11" t="s">
        <v>9</v>
      </c>
      <c r="E23" s="11" t="s">
        <v>9</v>
      </c>
      <c r="F23" s="11" t="s">
        <v>9</v>
      </c>
      <c r="G23" s="11" t="s">
        <v>9</v>
      </c>
      <c r="H23" s="12" t="s">
        <v>9</v>
      </c>
      <c r="I23" s="12">
        <v>5</v>
      </c>
      <c r="J23" s="12">
        <v>3</v>
      </c>
      <c r="K23" s="12">
        <v>1</v>
      </c>
      <c r="L23" s="12" t="s">
        <v>9</v>
      </c>
      <c r="M23" s="13">
        <v>4</v>
      </c>
      <c r="N23" s="13">
        <v>2</v>
      </c>
      <c r="O23" s="13">
        <v>4</v>
      </c>
      <c r="P23" s="13">
        <v>6</v>
      </c>
      <c r="Q23" s="13">
        <v>2</v>
      </c>
      <c r="R23" s="13">
        <v>5</v>
      </c>
      <c r="S23" s="13">
        <v>2</v>
      </c>
      <c r="T23" s="13">
        <v>1</v>
      </c>
      <c r="U23" s="13">
        <v>0</v>
      </c>
      <c r="V23" s="14">
        <f>SUM(B23:U23)</f>
        <v>35</v>
      </c>
      <c r="W23" s="22">
        <f t="shared" si="5"/>
        <v>2.406689220782793E-4</v>
      </c>
    </row>
    <row r="24" spans="1:23" ht="12" customHeight="1" x14ac:dyDescent="0.25">
      <c r="A24" s="15" t="s">
        <v>52</v>
      </c>
      <c r="B24" s="12" t="s">
        <v>9</v>
      </c>
      <c r="C24" s="12" t="s">
        <v>9</v>
      </c>
      <c r="D24" s="12" t="s">
        <v>9</v>
      </c>
      <c r="E24" s="12" t="s">
        <v>9</v>
      </c>
      <c r="F24" s="12" t="s">
        <v>9</v>
      </c>
      <c r="G24" s="12" t="s">
        <v>9</v>
      </c>
      <c r="H24" s="12" t="s">
        <v>9</v>
      </c>
      <c r="I24" s="12" t="s">
        <v>9</v>
      </c>
      <c r="J24" s="12" t="s">
        <v>9</v>
      </c>
      <c r="K24" s="12" t="s">
        <v>9</v>
      </c>
      <c r="L24" s="12" t="s">
        <v>9</v>
      </c>
      <c r="M24" s="13">
        <v>14</v>
      </c>
      <c r="N24" s="12" t="s">
        <v>9</v>
      </c>
      <c r="O24" s="12" t="s">
        <v>9</v>
      </c>
      <c r="P24" s="13" t="s">
        <v>9</v>
      </c>
      <c r="Q24" s="13" t="s">
        <v>9</v>
      </c>
      <c r="R24" s="13" t="s">
        <v>64</v>
      </c>
      <c r="S24" s="13">
        <v>0</v>
      </c>
      <c r="T24" s="13">
        <v>0</v>
      </c>
      <c r="U24" s="13">
        <v>0</v>
      </c>
      <c r="V24" s="14">
        <f t="shared" si="2"/>
        <v>14</v>
      </c>
      <c r="W24" s="22">
        <f t="shared" si="5"/>
        <v>9.6267568831311716E-5</v>
      </c>
    </row>
    <row r="25" spans="1:23" ht="12" customHeight="1" x14ac:dyDescent="0.25">
      <c r="A25" s="15" t="s">
        <v>29</v>
      </c>
      <c r="B25" s="12" t="s">
        <v>9</v>
      </c>
      <c r="C25" s="12" t="s">
        <v>9</v>
      </c>
      <c r="D25" s="12" t="s">
        <v>9</v>
      </c>
      <c r="E25" s="11">
        <v>2</v>
      </c>
      <c r="F25" s="12" t="s">
        <v>9</v>
      </c>
      <c r="G25" s="12">
        <v>3</v>
      </c>
      <c r="H25" s="12" t="s">
        <v>9</v>
      </c>
      <c r="I25" s="12">
        <v>2</v>
      </c>
      <c r="J25" s="12" t="s">
        <v>9</v>
      </c>
      <c r="K25" s="12">
        <v>1</v>
      </c>
      <c r="L25" s="12">
        <v>1</v>
      </c>
      <c r="M25" s="13">
        <v>1</v>
      </c>
      <c r="N25" s="13">
        <v>2</v>
      </c>
      <c r="O25" s="13">
        <v>2</v>
      </c>
      <c r="P25" s="13">
        <v>4</v>
      </c>
      <c r="Q25" s="13">
        <v>4</v>
      </c>
      <c r="R25" s="13">
        <v>1</v>
      </c>
      <c r="S25" s="13">
        <v>0</v>
      </c>
      <c r="T25" s="13">
        <v>0</v>
      </c>
      <c r="U25" s="13">
        <v>0</v>
      </c>
      <c r="V25" s="14">
        <f>SUM(B25:U25)</f>
        <v>23</v>
      </c>
      <c r="W25" s="22">
        <f t="shared" si="5"/>
        <v>1.581538630800121E-4</v>
      </c>
    </row>
    <row r="26" spans="1:23" ht="12" customHeight="1" x14ac:dyDescent="0.25">
      <c r="A26" s="15" t="s">
        <v>61</v>
      </c>
      <c r="B26" s="11" t="s">
        <v>9</v>
      </c>
      <c r="C26" s="11" t="s">
        <v>9</v>
      </c>
      <c r="D26" s="11" t="s">
        <v>9</v>
      </c>
      <c r="E26" s="11" t="s">
        <v>9</v>
      </c>
      <c r="F26" s="11" t="s">
        <v>9</v>
      </c>
      <c r="G26" s="11" t="s">
        <v>9</v>
      </c>
      <c r="H26" s="11" t="s">
        <v>9</v>
      </c>
      <c r="I26" s="11" t="s">
        <v>9</v>
      </c>
      <c r="J26" s="11" t="s">
        <v>9</v>
      </c>
      <c r="K26" s="11" t="s">
        <v>9</v>
      </c>
      <c r="L26" s="11" t="s">
        <v>9</v>
      </c>
      <c r="M26" s="11" t="s">
        <v>9</v>
      </c>
      <c r="N26" s="12">
        <v>1</v>
      </c>
      <c r="O26" s="12">
        <v>4</v>
      </c>
      <c r="P26" s="13" t="s">
        <v>9</v>
      </c>
      <c r="Q26" s="13" t="s">
        <v>9</v>
      </c>
      <c r="R26" s="13" t="s">
        <v>64</v>
      </c>
      <c r="S26" s="13">
        <v>0</v>
      </c>
      <c r="T26" s="13">
        <v>0</v>
      </c>
      <c r="U26" s="13">
        <v>0</v>
      </c>
      <c r="V26" s="14">
        <f t="shared" si="2"/>
        <v>5</v>
      </c>
      <c r="W26" s="22">
        <f t="shared" si="5"/>
        <v>3.4381274582611329E-5</v>
      </c>
    </row>
    <row r="27" spans="1:23" ht="12" customHeight="1" x14ac:dyDescent="0.25">
      <c r="A27" s="10" t="s">
        <v>20</v>
      </c>
      <c r="B27" s="12" t="s">
        <v>9</v>
      </c>
      <c r="C27" s="11">
        <v>9</v>
      </c>
      <c r="D27" s="11">
        <v>11</v>
      </c>
      <c r="E27" s="11">
        <v>19</v>
      </c>
      <c r="F27" s="12">
        <v>20</v>
      </c>
      <c r="G27" s="12">
        <v>30</v>
      </c>
      <c r="H27" s="12">
        <v>10</v>
      </c>
      <c r="I27" s="12">
        <v>21</v>
      </c>
      <c r="J27" s="12">
        <v>12</v>
      </c>
      <c r="K27" s="12">
        <v>4</v>
      </c>
      <c r="L27" s="12">
        <v>5</v>
      </c>
      <c r="M27" s="12" t="s">
        <v>9</v>
      </c>
      <c r="N27" s="12" t="s">
        <v>9</v>
      </c>
      <c r="O27" s="12" t="s">
        <v>9</v>
      </c>
      <c r="P27" s="13">
        <v>2</v>
      </c>
      <c r="Q27" s="13">
        <v>1</v>
      </c>
      <c r="R27" s="13">
        <v>2</v>
      </c>
      <c r="S27" s="13">
        <v>2</v>
      </c>
      <c r="T27" s="13">
        <v>1</v>
      </c>
      <c r="U27" s="13">
        <v>3</v>
      </c>
      <c r="V27" s="14">
        <f>SUM(B27:U27)</f>
        <v>152</v>
      </c>
      <c r="W27" s="22">
        <f t="shared" si="5"/>
        <v>1.0451907473113843E-3</v>
      </c>
    </row>
    <row r="28" spans="1:23" ht="12" customHeight="1" x14ac:dyDescent="0.25">
      <c r="A28" s="15" t="s">
        <v>26</v>
      </c>
      <c r="B28" s="12" t="s">
        <v>9</v>
      </c>
      <c r="C28" s="12" t="s">
        <v>9</v>
      </c>
      <c r="D28" s="12" t="s">
        <v>9</v>
      </c>
      <c r="E28" s="12">
        <v>1</v>
      </c>
      <c r="F28" s="12" t="s">
        <v>9</v>
      </c>
      <c r="G28" s="12">
        <v>1</v>
      </c>
      <c r="H28" s="12">
        <v>17</v>
      </c>
      <c r="I28" s="12">
        <v>1</v>
      </c>
      <c r="J28" s="12" t="s">
        <v>9</v>
      </c>
      <c r="K28" s="12" t="s">
        <v>9</v>
      </c>
      <c r="L28" s="12" t="s">
        <v>9</v>
      </c>
      <c r="M28" s="13">
        <v>1</v>
      </c>
      <c r="N28" s="13">
        <v>1</v>
      </c>
      <c r="O28" s="12" t="s">
        <v>9</v>
      </c>
      <c r="P28" s="13" t="s">
        <v>9</v>
      </c>
      <c r="Q28" s="13" t="s">
        <v>9</v>
      </c>
      <c r="R28" s="13" t="s">
        <v>64</v>
      </c>
      <c r="S28" s="13">
        <v>0</v>
      </c>
      <c r="T28" s="13">
        <v>0</v>
      </c>
      <c r="U28" s="13">
        <v>0</v>
      </c>
      <c r="V28" s="14">
        <f t="shared" si="2"/>
        <v>22</v>
      </c>
      <c r="W28" s="22">
        <f t="shared" si="5"/>
        <v>1.5127760816348985E-4</v>
      </c>
    </row>
    <row r="29" spans="1:23" ht="12" customHeight="1" x14ac:dyDescent="0.25">
      <c r="A29" s="15" t="s">
        <v>62</v>
      </c>
      <c r="B29" s="11" t="s">
        <v>9</v>
      </c>
      <c r="C29" s="11" t="s">
        <v>9</v>
      </c>
      <c r="D29" s="11" t="s">
        <v>9</v>
      </c>
      <c r="E29" s="11" t="s">
        <v>9</v>
      </c>
      <c r="F29" s="11" t="s">
        <v>9</v>
      </c>
      <c r="G29" s="11" t="s">
        <v>9</v>
      </c>
      <c r="H29" s="11" t="s">
        <v>9</v>
      </c>
      <c r="I29" s="11" t="s">
        <v>9</v>
      </c>
      <c r="J29" s="11" t="s">
        <v>9</v>
      </c>
      <c r="K29" s="11" t="s">
        <v>9</v>
      </c>
      <c r="L29" s="11" t="s">
        <v>9</v>
      </c>
      <c r="M29" s="11" t="s">
        <v>9</v>
      </c>
      <c r="N29" s="12">
        <v>1</v>
      </c>
      <c r="O29" s="11" t="s">
        <v>9</v>
      </c>
      <c r="P29" s="13" t="s">
        <v>9</v>
      </c>
      <c r="Q29" s="13" t="s">
        <v>9</v>
      </c>
      <c r="R29" s="13" t="s">
        <v>64</v>
      </c>
      <c r="S29" s="13">
        <v>0</v>
      </c>
      <c r="T29" s="13">
        <v>0</v>
      </c>
      <c r="U29" s="13">
        <v>0</v>
      </c>
      <c r="V29" s="14">
        <f t="shared" si="2"/>
        <v>1</v>
      </c>
      <c r="W29" s="22">
        <f t="shared" si="5"/>
        <v>6.8762549165222653E-6</v>
      </c>
    </row>
    <row r="30" spans="1:23" ht="12" customHeight="1" x14ac:dyDescent="0.25">
      <c r="A30" s="17" t="s">
        <v>8</v>
      </c>
      <c r="B30" s="11">
        <v>703</v>
      </c>
      <c r="C30" s="11">
        <v>624</v>
      </c>
      <c r="D30" s="11" t="s">
        <v>9</v>
      </c>
      <c r="E30" s="11" t="s">
        <v>9</v>
      </c>
      <c r="F30" s="12" t="s">
        <v>9</v>
      </c>
      <c r="G30" s="12" t="s">
        <v>9</v>
      </c>
      <c r="H30" s="12" t="s">
        <v>9</v>
      </c>
      <c r="I30" s="12" t="s">
        <v>9</v>
      </c>
      <c r="J30" s="12" t="s">
        <v>9</v>
      </c>
      <c r="K30" s="12" t="s">
        <v>9</v>
      </c>
      <c r="L30" s="12" t="s">
        <v>9</v>
      </c>
      <c r="M30" s="12" t="s">
        <v>9</v>
      </c>
      <c r="N30" s="12" t="s">
        <v>9</v>
      </c>
      <c r="O30" s="12" t="s">
        <v>9</v>
      </c>
      <c r="P30" s="13" t="s">
        <v>9</v>
      </c>
      <c r="Q30" s="13" t="s">
        <v>9</v>
      </c>
      <c r="R30" s="13" t="s">
        <v>64</v>
      </c>
      <c r="S30" s="13">
        <v>0</v>
      </c>
      <c r="T30" s="13">
        <v>0</v>
      </c>
      <c r="U30" s="13">
        <v>0</v>
      </c>
      <c r="V30" s="14">
        <f t="shared" si="2"/>
        <v>1327</v>
      </c>
      <c r="W30" s="22">
        <f t="shared" si="5"/>
        <v>9.1247902742250461E-3</v>
      </c>
    </row>
    <row r="31" spans="1:23" ht="13.2" x14ac:dyDescent="0.25">
      <c r="A31" s="15" t="s">
        <v>14</v>
      </c>
      <c r="B31" s="11">
        <v>60</v>
      </c>
      <c r="C31" s="11">
        <v>66</v>
      </c>
      <c r="D31" s="11">
        <v>45</v>
      </c>
      <c r="E31" s="11">
        <v>49</v>
      </c>
      <c r="F31" s="12">
        <v>99</v>
      </c>
      <c r="G31" s="12">
        <v>58</v>
      </c>
      <c r="H31" s="12">
        <v>75</v>
      </c>
      <c r="I31" s="12">
        <v>104</v>
      </c>
      <c r="J31" s="12">
        <v>93</v>
      </c>
      <c r="K31" s="12">
        <v>95</v>
      </c>
      <c r="L31" s="12">
        <v>55</v>
      </c>
      <c r="M31" s="12" t="s">
        <v>9</v>
      </c>
      <c r="N31" s="12" t="s">
        <v>9</v>
      </c>
      <c r="O31" s="12" t="s">
        <v>9</v>
      </c>
      <c r="P31" s="13" t="s">
        <v>9</v>
      </c>
      <c r="Q31" s="13" t="s">
        <v>9</v>
      </c>
      <c r="R31" s="13" t="s">
        <v>64</v>
      </c>
      <c r="S31" s="13">
        <v>0</v>
      </c>
      <c r="T31" s="13">
        <v>3</v>
      </c>
      <c r="U31" s="13">
        <v>3</v>
      </c>
      <c r="V31" s="14">
        <f t="shared" si="2"/>
        <v>802</v>
      </c>
      <c r="W31" s="22">
        <f t="shared" si="5"/>
        <v>5.5147564430508564E-3</v>
      </c>
    </row>
    <row r="32" spans="1:23" ht="13.2" x14ac:dyDescent="0.25">
      <c r="A32" s="18" t="s">
        <v>18</v>
      </c>
      <c r="B32" s="11">
        <v>49</v>
      </c>
      <c r="C32" s="11">
        <v>66</v>
      </c>
      <c r="D32" s="11">
        <v>56</v>
      </c>
      <c r="E32" s="11">
        <v>23</v>
      </c>
      <c r="F32" s="12">
        <v>15</v>
      </c>
      <c r="G32" s="12">
        <v>16</v>
      </c>
      <c r="H32" s="12">
        <v>29</v>
      </c>
      <c r="I32" s="12">
        <v>8</v>
      </c>
      <c r="J32" s="12">
        <v>6</v>
      </c>
      <c r="K32" s="12">
        <v>6</v>
      </c>
      <c r="L32" s="12" t="s">
        <v>9</v>
      </c>
      <c r="M32" s="12" t="s">
        <v>9</v>
      </c>
      <c r="N32" s="12" t="s">
        <v>9</v>
      </c>
      <c r="O32" s="12" t="s">
        <v>9</v>
      </c>
      <c r="P32" s="13" t="s">
        <v>9</v>
      </c>
      <c r="Q32" s="13" t="s">
        <v>9</v>
      </c>
      <c r="R32" s="13" t="s">
        <v>64</v>
      </c>
      <c r="S32" s="13">
        <v>0</v>
      </c>
      <c r="T32" s="13">
        <v>0</v>
      </c>
      <c r="U32" s="13">
        <v>0</v>
      </c>
      <c r="V32" s="14">
        <f t="shared" si="2"/>
        <v>274</v>
      </c>
      <c r="W32" s="22">
        <f t="shared" si="5"/>
        <v>1.8840938471271008E-3</v>
      </c>
    </row>
    <row r="33" spans="1:42" ht="13.2" x14ac:dyDescent="0.25">
      <c r="A33" s="15" t="s">
        <v>28</v>
      </c>
      <c r="B33" s="11">
        <v>5</v>
      </c>
      <c r="C33" s="11">
        <v>7</v>
      </c>
      <c r="D33" s="11" t="s">
        <v>9</v>
      </c>
      <c r="E33" s="11" t="s">
        <v>9</v>
      </c>
      <c r="F33" s="12" t="s">
        <v>9</v>
      </c>
      <c r="G33" s="12" t="s">
        <v>9</v>
      </c>
      <c r="H33" s="12" t="s">
        <v>9</v>
      </c>
      <c r="I33" s="12" t="s">
        <v>9</v>
      </c>
      <c r="J33" s="12" t="s">
        <v>9</v>
      </c>
      <c r="K33" s="12" t="s">
        <v>9</v>
      </c>
      <c r="L33" s="12" t="s">
        <v>9</v>
      </c>
      <c r="M33" s="12" t="s">
        <v>9</v>
      </c>
      <c r="N33" s="12" t="s">
        <v>9</v>
      </c>
      <c r="O33" s="12" t="s">
        <v>9</v>
      </c>
      <c r="P33" s="13" t="s">
        <v>9</v>
      </c>
      <c r="Q33" s="13" t="s">
        <v>9</v>
      </c>
      <c r="R33" s="13" t="s">
        <v>64</v>
      </c>
      <c r="S33" s="13">
        <v>0</v>
      </c>
      <c r="T33" s="13">
        <v>0</v>
      </c>
      <c r="U33" s="13">
        <v>0</v>
      </c>
      <c r="V33" s="14">
        <f t="shared" si="2"/>
        <v>12</v>
      </c>
      <c r="W33" s="22">
        <f t="shared" si="5"/>
        <v>8.2515058998267187E-5</v>
      </c>
    </row>
    <row r="34" spans="1:42" ht="13.2" x14ac:dyDescent="0.2">
      <c r="A34" s="9" t="s">
        <v>30</v>
      </c>
      <c r="B34" s="20">
        <f t="shared" ref="B34:T34" si="6">SUM(B2:B33)</f>
        <v>5296</v>
      </c>
      <c r="C34" s="20">
        <f t="shared" si="6"/>
        <v>5708</v>
      </c>
      <c r="D34" s="20">
        <f t="shared" si="6"/>
        <v>5178</v>
      </c>
      <c r="E34" s="20">
        <f t="shared" si="6"/>
        <v>4982</v>
      </c>
      <c r="F34" s="20">
        <f t="shared" si="6"/>
        <v>5333</v>
      </c>
      <c r="G34" s="20">
        <f t="shared" si="6"/>
        <v>5643</v>
      </c>
      <c r="H34" s="20">
        <f t="shared" si="6"/>
        <v>6502</v>
      </c>
      <c r="I34" s="20">
        <f t="shared" si="6"/>
        <v>6511</v>
      </c>
      <c r="J34" s="20">
        <f t="shared" si="6"/>
        <v>6503</v>
      </c>
      <c r="K34" s="20">
        <f t="shared" si="6"/>
        <v>6250</v>
      </c>
      <c r="L34" s="20">
        <f t="shared" si="6"/>
        <v>6922</v>
      </c>
      <c r="M34" s="20">
        <f t="shared" si="6"/>
        <v>6857</v>
      </c>
      <c r="N34" s="20">
        <f t="shared" si="6"/>
        <v>6811</v>
      </c>
      <c r="O34" s="20">
        <f t="shared" si="6"/>
        <v>6900</v>
      </c>
      <c r="P34" s="20">
        <f t="shared" si="6"/>
        <v>8818</v>
      </c>
      <c r="Q34" s="20">
        <f t="shared" si="6"/>
        <v>10476</v>
      </c>
      <c r="R34" s="20">
        <f t="shared" si="6"/>
        <v>12348</v>
      </c>
      <c r="S34" s="20">
        <f t="shared" si="6"/>
        <v>8941</v>
      </c>
      <c r="T34" s="20">
        <f t="shared" si="6"/>
        <v>9547</v>
      </c>
      <c r="U34" s="20">
        <f>SUM(U2:U33)</f>
        <v>9902</v>
      </c>
      <c r="V34" s="14">
        <f>SUM(B34:U34)</f>
        <v>145428</v>
      </c>
    </row>
    <row r="39" spans="1:42" ht="13.2" x14ac:dyDescent="0.2">
      <c r="S39" s="56"/>
      <c r="U39" s="56"/>
      <c r="AJ39" s="8" t="s">
        <v>0</v>
      </c>
      <c r="AK39" s="8">
        <v>2014</v>
      </c>
      <c r="AL39" s="8">
        <v>2015</v>
      </c>
      <c r="AM39" s="8">
        <v>2016</v>
      </c>
      <c r="AN39" s="8">
        <v>2017</v>
      </c>
      <c r="AO39" s="8">
        <v>2018</v>
      </c>
      <c r="AP39" s="9" t="s">
        <v>1</v>
      </c>
    </row>
    <row r="40" spans="1:42" ht="13.2" x14ac:dyDescent="0.25">
      <c r="AJ40" s="10" t="s">
        <v>2</v>
      </c>
      <c r="AK40" s="13">
        <v>2782</v>
      </c>
      <c r="AL40" s="13">
        <v>2623</v>
      </c>
      <c r="AM40" s="13">
        <v>2826</v>
      </c>
      <c r="AN40" s="13">
        <v>3598</v>
      </c>
      <c r="AO40" s="13">
        <v>3734</v>
      </c>
      <c r="AP40" s="14">
        <f>SUM(AK40:AO40)</f>
        <v>15563</v>
      </c>
    </row>
    <row r="41" spans="1:42" ht="13.2" x14ac:dyDescent="0.25">
      <c r="AJ41" s="10" t="s">
        <v>4</v>
      </c>
      <c r="AK41" s="13">
        <v>914</v>
      </c>
      <c r="AL41" s="13">
        <v>938</v>
      </c>
      <c r="AM41" s="13">
        <v>1067</v>
      </c>
      <c r="AN41" s="13">
        <v>2220</v>
      </c>
      <c r="AO41" s="13">
        <v>4034</v>
      </c>
      <c r="AP41" s="14">
        <f>SUM(AK41:AO41)</f>
        <v>9173</v>
      </c>
    </row>
    <row r="42" spans="1:42" ht="13.2" x14ac:dyDescent="0.25">
      <c r="AJ42" s="15" t="s">
        <v>3</v>
      </c>
      <c r="AK42" s="13">
        <v>1530</v>
      </c>
      <c r="AL42" s="13">
        <v>1432</v>
      </c>
      <c r="AM42" s="13">
        <v>1470</v>
      </c>
      <c r="AN42" s="13">
        <v>1607</v>
      </c>
      <c r="AO42" s="13">
        <v>1539</v>
      </c>
      <c r="AP42" s="14">
        <f>SUM(AK42:AO42)</f>
        <v>7578</v>
      </c>
    </row>
    <row r="43" spans="1:42" ht="13.2" x14ac:dyDescent="0.25">
      <c r="AJ43" s="10" t="s">
        <v>6</v>
      </c>
      <c r="AK43" s="13">
        <v>337</v>
      </c>
      <c r="AL43" s="13">
        <v>547</v>
      </c>
      <c r="AM43" s="13">
        <v>446</v>
      </c>
      <c r="AN43" s="13">
        <v>583</v>
      </c>
      <c r="AO43" s="13">
        <v>288</v>
      </c>
      <c r="AP43" s="14">
        <f>SUM(AK43:AO43)</f>
        <v>2201</v>
      </c>
    </row>
    <row r="44" spans="1:42" ht="13.2" x14ac:dyDescent="0.25">
      <c r="AJ44" s="10" t="s">
        <v>5</v>
      </c>
      <c r="AK44" s="13">
        <v>319</v>
      </c>
      <c r="AL44" s="13">
        <v>344</v>
      </c>
      <c r="AM44" s="13">
        <v>246</v>
      </c>
      <c r="AN44" s="13">
        <v>89</v>
      </c>
      <c r="AO44" s="13">
        <v>10</v>
      </c>
      <c r="AP44" s="14">
        <f>SUM(AK44:AO44)</f>
        <v>1008</v>
      </c>
    </row>
    <row r="96" spans="1:25" ht="28.95" customHeight="1" x14ac:dyDescent="0.2">
      <c r="A96" s="30" t="s">
        <v>31</v>
      </c>
      <c r="B96" s="30" t="s">
        <v>32</v>
      </c>
      <c r="C96" s="30" t="s">
        <v>33</v>
      </c>
      <c r="D96" s="30" t="s">
        <v>34</v>
      </c>
      <c r="E96" s="30" t="s">
        <v>35</v>
      </c>
      <c r="F96" s="30" t="s">
        <v>36</v>
      </c>
      <c r="G96" s="30" t="s">
        <v>37</v>
      </c>
      <c r="H96" s="30" t="s">
        <v>38</v>
      </c>
      <c r="I96" s="30" t="s">
        <v>39</v>
      </c>
      <c r="J96" s="30" t="s">
        <v>40</v>
      </c>
      <c r="K96" s="30" t="s">
        <v>41</v>
      </c>
      <c r="L96" s="30" t="s">
        <v>42</v>
      </c>
      <c r="M96" s="30" t="s">
        <v>43</v>
      </c>
      <c r="N96" s="30" t="s">
        <v>44</v>
      </c>
      <c r="O96" s="30" t="s">
        <v>45</v>
      </c>
      <c r="P96" s="30" t="s">
        <v>46</v>
      </c>
      <c r="Q96" s="30" t="s">
        <v>47</v>
      </c>
      <c r="R96" s="29"/>
      <c r="S96" s="29"/>
      <c r="T96" s="29"/>
      <c r="U96" s="29"/>
      <c r="V96" s="3"/>
      <c r="W96" s="29"/>
      <c r="X96" s="29"/>
      <c r="Y96" s="29"/>
    </row>
    <row r="97" spans="1:25" ht="15" x14ac:dyDescent="0.35">
      <c r="A97" s="33" t="s">
        <v>6</v>
      </c>
      <c r="B97" s="34">
        <v>770</v>
      </c>
      <c r="C97" s="40">
        <v>78</v>
      </c>
      <c r="D97" s="40">
        <v>62</v>
      </c>
      <c r="E97" s="40">
        <v>81</v>
      </c>
      <c r="F97" s="40">
        <v>51</v>
      </c>
      <c r="G97" s="40">
        <v>61</v>
      </c>
      <c r="H97" s="40">
        <v>39</v>
      </c>
      <c r="I97" s="40">
        <v>86</v>
      </c>
      <c r="J97" s="40">
        <v>59</v>
      </c>
      <c r="K97" s="40">
        <v>39</v>
      </c>
      <c r="L97" s="40">
        <v>35</v>
      </c>
      <c r="M97" s="40">
        <v>42</v>
      </c>
      <c r="N97" s="40">
        <v>38</v>
      </c>
      <c r="O97" s="40">
        <v>34</v>
      </c>
      <c r="P97" s="40">
        <v>36</v>
      </c>
      <c r="Q97" s="40">
        <v>29</v>
      </c>
      <c r="R97" s="7"/>
      <c r="S97" s="7"/>
      <c r="T97" s="7"/>
      <c r="U97" s="7"/>
      <c r="V97" s="3"/>
      <c r="W97" s="7"/>
      <c r="X97" s="2"/>
      <c r="Y97" s="2"/>
    </row>
    <row r="98" spans="1:25" ht="15" x14ac:dyDescent="0.35">
      <c r="A98" s="33" t="s">
        <v>81</v>
      </c>
      <c r="B98" s="34">
        <v>25</v>
      </c>
      <c r="C98" s="35">
        <v>5</v>
      </c>
      <c r="D98" s="35">
        <v>2</v>
      </c>
      <c r="E98" s="35">
        <v>0</v>
      </c>
      <c r="F98" s="35">
        <v>0</v>
      </c>
      <c r="G98" s="35">
        <v>1</v>
      </c>
      <c r="H98" s="35">
        <v>1</v>
      </c>
      <c r="I98" s="35">
        <v>1</v>
      </c>
      <c r="J98" s="35">
        <v>1</v>
      </c>
      <c r="K98" s="35">
        <v>1</v>
      </c>
      <c r="L98" s="35">
        <v>0</v>
      </c>
      <c r="M98" s="35">
        <v>4</v>
      </c>
      <c r="N98" s="35">
        <v>4</v>
      </c>
      <c r="O98" s="35">
        <v>4</v>
      </c>
      <c r="P98" s="35">
        <v>1</v>
      </c>
      <c r="Q98" s="35">
        <v>0</v>
      </c>
      <c r="R98" s="7"/>
      <c r="S98" s="7"/>
      <c r="T98" s="7"/>
      <c r="U98" s="7"/>
      <c r="V98" s="3"/>
      <c r="W98" s="7"/>
      <c r="X98" s="2"/>
      <c r="Y98" s="2"/>
    </row>
    <row r="99" spans="1:25" ht="15" x14ac:dyDescent="0.35">
      <c r="A99" s="33" t="s">
        <v>2</v>
      </c>
      <c r="B99" s="34">
        <v>4292</v>
      </c>
      <c r="C99" s="40">
        <v>161</v>
      </c>
      <c r="D99" s="40">
        <v>331</v>
      </c>
      <c r="E99" s="40">
        <v>515</v>
      </c>
      <c r="F99" s="40">
        <v>373</v>
      </c>
      <c r="G99" s="40">
        <v>454</v>
      </c>
      <c r="H99" s="40">
        <v>211</v>
      </c>
      <c r="I99" s="40">
        <v>409</v>
      </c>
      <c r="J99" s="40">
        <v>337</v>
      </c>
      <c r="K99" s="40">
        <v>153</v>
      </c>
      <c r="L99" s="40">
        <v>166</v>
      </c>
      <c r="M99" s="40">
        <v>250</v>
      </c>
      <c r="N99" s="40">
        <v>249</v>
      </c>
      <c r="O99" s="40">
        <v>146</v>
      </c>
      <c r="P99" s="40">
        <v>169</v>
      </c>
      <c r="Q99" s="40">
        <v>368</v>
      </c>
      <c r="R99" s="7"/>
      <c r="S99" s="7"/>
      <c r="T99" s="7"/>
      <c r="U99" s="7"/>
      <c r="V99" s="3"/>
      <c r="W99" s="7"/>
      <c r="X99" s="2"/>
      <c r="Y99" s="2"/>
    </row>
    <row r="100" spans="1:25" ht="15" x14ac:dyDescent="0.35">
      <c r="A100" s="33" t="s">
        <v>82</v>
      </c>
      <c r="B100" s="34">
        <v>50</v>
      </c>
      <c r="C100" s="40">
        <v>11</v>
      </c>
      <c r="D100" s="40">
        <v>0</v>
      </c>
      <c r="E100" s="40">
        <v>7</v>
      </c>
      <c r="F100" s="40">
        <v>0</v>
      </c>
      <c r="G100" s="40">
        <v>6</v>
      </c>
      <c r="H100" s="40">
        <v>10</v>
      </c>
      <c r="I100" s="40">
        <v>1</v>
      </c>
      <c r="J100" s="40">
        <v>1</v>
      </c>
      <c r="K100" s="40">
        <v>3</v>
      </c>
      <c r="L100" s="40">
        <v>0</v>
      </c>
      <c r="M100" s="40">
        <v>7</v>
      </c>
      <c r="N100" s="40">
        <v>1</v>
      </c>
      <c r="O100" s="40">
        <v>2</v>
      </c>
      <c r="P100" s="40">
        <v>0</v>
      </c>
      <c r="Q100" s="40">
        <v>1</v>
      </c>
      <c r="R100" s="7"/>
      <c r="S100" s="7"/>
      <c r="T100" s="7"/>
      <c r="U100" s="7"/>
      <c r="V100" s="3"/>
      <c r="X100" s="2"/>
      <c r="Y100" s="2"/>
    </row>
    <row r="101" spans="1:25" ht="15" x14ac:dyDescent="0.35">
      <c r="A101" s="33" t="s">
        <v>51</v>
      </c>
      <c r="B101" s="34">
        <v>50</v>
      </c>
      <c r="C101" s="40">
        <v>3</v>
      </c>
      <c r="D101" s="40">
        <v>2</v>
      </c>
      <c r="E101" s="40">
        <v>10</v>
      </c>
      <c r="F101" s="40">
        <v>4</v>
      </c>
      <c r="G101" s="40">
        <v>3</v>
      </c>
      <c r="H101" s="40">
        <v>0</v>
      </c>
      <c r="I101" s="40">
        <v>4</v>
      </c>
      <c r="J101" s="40">
        <v>5</v>
      </c>
      <c r="K101" s="40">
        <v>4</v>
      </c>
      <c r="L101" s="40">
        <v>2</v>
      </c>
      <c r="M101" s="40">
        <v>4</v>
      </c>
      <c r="N101" s="40">
        <v>1</v>
      </c>
      <c r="O101" s="40">
        <v>2</v>
      </c>
      <c r="P101" s="40">
        <v>3</v>
      </c>
      <c r="Q101" s="40">
        <v>3</v>
      </c>
      <c r="R101" s="7"/>
      <c r="S101" s="7"/>
      <c r="T101" s="7"/>
      <c r="U101" s="7"/>
      <c r="V101" s="3"/>
      <c r="W101" s="7"/>
      <c r="X101" s="2"/>
      <c r="Y101" s="2"/>
    </row>
    <row r="102" spans="1:25" ht="15" x14ac:dyDescent="0.35">
      <c r="A102" s="33" t="s">
        <v>22</v>
      </c>
      <c r="B102" s="34">
        <v>41</v>
      </c>
      <c r="C102" s="35">
        <v>1</v>
      </c>
      <c r="D102" s="35">
        <v>3</v>
      </c>
      <c r="E102" s="35">
        <v>3</v>
      </c>
      <c r="F102" s="35">
        <v>1</v>
      </c>
      <c r="G102" s="35">
        <v>2</v>
      </c>
      <c r="H102" s="35">
        <v>1</v>
      </c>
      <c r="I102" s="35">
        <v>5</v>
      </c>
      <c r="J102" s="35">
        <v>3</v>
      </c>
      <c r="K102" s="35">
        <v>0</v>
      </c>
      <c r="L102" s="35">
        <v>4</v>
      </c>
      <c r="M102" s="35">
        <v>2</v>
      </c>
      <c r="N102" s="35">
        <v>2</v>
      </c>
      <c r="O102" s="35">
        <v>1</v>
      </c>
      <c r="P102" s="35">
        <v>1</v>
      </c>
      <c r="Q102" s="35">
        <v>12</v>
      </c>
      <c r="R102" s="7"/>
      <c r="S102" s="7"/>
      <c r="T102" s="7"/>
      <c r="U102" s="7"/>
      <c r="V102" s="3"/>
      <c r="W102" s="7"/>
      <c r="X102" s="2"/>
      <c r="Y102" s="2"/>
    </row>
    <row r="103" spans="1:25" ht="15" x14ac:dyDescent="0.35">
      <c r="A103" s="33" t="s">
        <v>83</v>
      </c>
      <c r="B103" s="34">
        <v>115</v>
      </c>
      <c r="C103" s="36">
        <v>9</v>
      </c>
      <c r="D103" s="36">
        <v>7</v>
      </c>
      <c r="E103" s="36">
        <v>15</v>
      </c>
      <c r="F103" s="36">
        <v>6</v>
      </c>
      <c r="G103" s="36">
        <v>7</v>
      </c>
      <c r="H103" s="36">
        <v>6</v>
      </c>
      <c r="I103" s="36">
        <v>12</v>
      </c>
      <c r="J103" s="36">
        <v>9</v>
      </c>
      <c r="K103" s="36">
        <v>10</v>
      </c>
      <c r="L103" s="36">
        <v>2</v>
      </c>
      <c r="M103" s="36">
        <v>3</v>
      </c>
      <c r="N103" s="36">
        <v>2</v>
      </c>
      <c r="O103" s="36">
        <v>6</v>
      </c>
      <c r="P103" s="36">
        <v>2</v>
      </c>
      <c r="Q103" s="36">
        <v>19</v>
      </c>
      <c r="R103" s="7"/>
      <c r="S103" s="7"/>
      <c r="T103" s="7"/>
      <c r="U103" s="7"/>
      <c r="V103" s="3"/>
      <c r="W103" s="7"/>
      <c r="X103" s="2"/>
      <c r="Y103" s="2"/>
    </row>
    <row r="104" spans="1:25" ht="15" x14ac:dyDescent="0.35">
      <c r="A104" s="33" t="s">
        <v>15</v>
      </c>
      <c r="B104" s="34">
        <v>218</v>
      </c>
      <c r="C104" s="36">
        <v>24</v>
      </c>
      <c r="D104" s="36">
        <v>8</v>
      </c>
      <c r="E104" s="36">
        <v>23</v>
      </c>
      <c r="F104" s="36">
        <v>16</v>
      </c>
      <c r="G104" s="36">
        <v>9</v>
      </c>
      <c r="H104" s="36">
        <v>18</v>
      </c>
      <c r="I104" s="36">
        <v>31</v>
      </c>
      <c r="J104" s="36">
        <v>23</v>
      </c>
      <c r="K104" s="36">
        <v>9</v>
      </c>
      <c r="L104" s="36">
        <v>12</v>
      </c>
      <c r="M104" s="36">
        <v>6</v>
      </c>
      <c r="N104" s="36">
        <v>12</v>
      </c>
      <c r="O104" s="36">
        <v>10</v>
      </c>
      <c r="P104" s="36">
        <v>6</v>
      </c>
      <c r="Q104" s="36">
        <v>11</v>
      </c>
      <c r="R104" s="7"/>
      <c r="S104" s="7"/>
      <c r="T104" s="7"/>
      <c r="U104" s="7"/>
      <c r="V104" s="3"/>
      <c r="W104" s="7"/>
      <c r="X104" s="2"/>
      <c r="Y104" s="2"/>
    </row>
    <row r="105" spans="1:25" ht="15" x14ac:dyDescent="0.35">
      <c r="A105" s="33" t="s">
        <v>84</v>
      </c>
      <c r="B105" s="34">
        <v>33</v>
      </c>
      <c r="C105" s="36">
        <v>1</v>
      </c>
      <c r="D105" s="36">
        <v>5</v>
      </c>
      <c r="E105" s="36">
        <v>6</v>
      </c>
      <c r="F105" s="36">
        <v>4</v>
      </c>
      <c r="G105" s="36">
        <v>0</v>
      </c>
      <c r="H105" s="36">
        <v>2</v>
      </c>
      <c r="I105" s="36">
        <v>4</v>
      </c>
      <c r="J105" s="36">
        <v>3</v>
      </c>
      <c r="K105" s="36">
        <v>2</v>
      </c>
      <c r="L105" s="36">
        <v>1</v>
      </c>
      <c r="M105" s="36">
        <v>3</v>
      </c>
      <c r="N105" s="36">
        <v>1</v>
      </c>
      <c r="O105" s="36">
        <v>1</v>
      </c>
      <c r="P105" s="36">
        <v>0</v>
      </c>
      <c r="Q105" s="36">
        <v>0</v>
      </c>
      <c r="R105" s="7"/>
      <c r="S105" s="7"/>
      <c r="T105" s="7"/>
      <c r="U105" s="7"/>
      <c r="V105" s="3"/>
      <c r="W105" s="7"/>
      <c r="X105" s="2"/>
      <c r="Y105" s="2"/>
    </row>
    <row r="106" spans="1:25" ht="15" x14ac:dyDescent="0.35">
      <c r="A106" s="33" t="s">
        <v>12</v>
      </c>
      <c r="B106" s="34">
        <v>37</v>
      </c>
      <c r="C106" s="36">
        <v>13</v>
      </c>
      <c r="D106" s="36">
        <v>3</v>
      </c>
      <c r="E106" s="36">
        <v>2</v>
      </c>
      <c r="F106" s="36">
        <v>4</v>
      </c>
      <c r="G106" s="36">
        <v>2</v>
      </c>
      <c r="H106" s="36">
        <v>0</v>
      </c>
      <c r="I106" s="36">
        <v>3</v>
      </c>
      <c r="J106" s="36">
        <v>0</v>
      </c>
      <c r="K106" s="36">
        <v>1</v>
      </c>
      <c r="L106" s="36">
        <v>1</v>
      </c>
      <c r="M106" s="36">
        <v>1</v>
      </c>
      <c r="N106" s="36">
        <v>0</v>
      </c>
      <c r="O106" s="36">
        <v>2</v>
      </c>
      <c r="P106" s="36">
        <v>1</v>
      </c>
      <c r="Q106" s="36">
        <v>4</v>
      </c>
      <c r="R106" s="7"/>
      <c r="S106" s="7"/>
      <c r="T106" s="7"/>
      <c r="U106" s="7"/>
      <c r="V106" s="3"/>
      <c r="W106" s="7"/>
      <c r="X106" s="2"/>
      <c r="Y106" s="2"/>
    </row>
    <row r="107" spans="1:25" ht="15" x14ac:dyDescent="0.35">
      <c r="A107" s="33" t="s">
        <v>19</v>
      </c>
      <c r="B107" s="34">
        <v>6</v>
      </c>
      <c r="C107" s="36">
        <v>1</v>
      </c>
      <c r="D107" s="36">
        <v>0</v>
      </c>
      <c r="E107" s="36">
        <v>1</v>
      </c>
      <c r="F107" s="36">
        <v>1</v>
      </c>
      <c r="G107" s="36">
        <v>0</v>
      </c>
      <c r="H107" s="36">
        <v>0</v>
      </c>
      <c r="I107" s="36">
        <v>1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2</v>
      </c>
      <c r="P107" s="36">
        <v>0</v>
      </c>
      <c r="Q107" s="36">
        <v>0</v>
      </c>
      <c r="R107" s="7"/>
      <c r="S107" s="7"/>
      <c r="T107" s="7"/>
      <c r="U107" s="7"/>
      <c r="V107" s="3"/>
      <c r="W107" s="7"/>
      <c r="X107" s="2"/>
      <c r="Y107" s="2"/>
    </row>
    <row r="108" spans="1:25" ht="15" x14ac:dyDescent="0.35">
      <c r="A108" s="33" t="s">
        <v>25</v>
      </c>
      <c r="B108" s="34">
        <v>2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1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1</v>
      </c>
      <c r="R108" s="7"/>
      <c r="S108" s="7"/>
      <c r="T108" s="7"/>
      <c r="U108" s="7"/>
      <c r="V108" s="3"/>
      <c r="W108" s="7"/>
      <c r="X108" s="2"/>
      <c r="Y108" s="2"/>
    </row>
    <row r="109" spans="1:25" ht="15" x14ac:dyDescent="0.35">
      <c r="A109" s="33" t="s">
        <v>7</v>
      </c>
      <c r="B109" s="34">
        <v>4</v>
      </c>
      <c r="C109" s="36">
        <v>2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1</v>
      </c>
      <c r="N109" s="36">
        <v>0</v>
      </c>
      <c r="O109" s="36">
        <v>1</v>
      </c>
      <c r="P109" s="36">
        <v>0</v>
      </c>
      <c r="Q109" s="36">
        <v>0</v>
      </c>
      <c r="R109" s="7"/>
      <c r="S109" s="7"/>
      <c r="T109" s="7"/>
      <c r="U109" s="7"/>
      <c r="V109" s="3"/>
      <c r="W109" s="7"/>
      <c r="X109" s="2"/>
      <c r="Y109" s="2"/>
    </row>
    <row r="110" spans="1:25" ht="15" x14ac:dyDescent="0.35">
      <c r="A110" s="33" t="s">
        <v>4</v>
      </c>
      <c r="B110" s="34">
        <v>2239</v>
      </c>
      <c r="C110" s="35">
        <v>75</v>
      </c>
      <c r="D110" s="35">
        <v>110</v>
      </c>
      <c r="E110" s="35">
        <v>166</v>
      </c>
      <c r="F110" s="35">
        <v>141</v>
      </c>
      <c r="G110" s="35">
        <v>418</v>
      </c>
      <c r="H110" s="35">
        <v>117</v>
      </c>
      <c r="I110" s="35">
        <v>177</v>
      </c>
      <c r="J110" s="35">
        <v>125</v>
      </c>
      <c r="K110" s="35">
        <v>68</v>
      </c>
      <c r="L110" s="35">
        <v>64</v>
      </c>
      <c r="M110" s="35">
        <v>147</v>
      </c>
      <c r="N110" s="35">
        <v>103</v>
      </c>
      <c r="O110" s="35">
        <v>116</v>
      </c>
      <c r="P110" s="35">
        <v>242</v>
      </c>
      <c r="Q110" s="35">
        <v>170</v>
      </c>
      <c r="R110" s="7"/>
      <c r="S110" s="7"/>
      <c r="T110" s="7"/>
      <c r="U110" s="7"/>
      <c r="V110" s="3"/>
      <c r="W110" s="7"/>
      <c r="X110" s="2"/>
      <c r="Y110" s="2"/>
    </row>
    <row r="111" spans="1:25" ht="15" x14ac:dyDescent="0.35">
      <c r="A111" s="33" t="s">
        <v>14</v>
      </c>
      <c r="B111" s="34">
        <v>3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3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7"/>
      <c r="S111" s="7"/>
      <c r="T111" s="7"/>
      <c r="U111" s="7"/>
      <c r="V111" s="3"/>
      <c r="W111" s="7"/>
      <c r="X111" s="2"/>
      <c r="Y111" s="2"/>
    </row>
    <row r="112" spans="1:25" ht="15" x14ac:dyDescent="0.35">
      <c r="A112" s="33" t="s">
        <v>87</v>
      </c>
      <c r="B112" s="34">
        <v>3</v>
      </c>
      <c r="C112" s="35">
        <v>2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1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7"/>
      <c r="S112" s="7"/>
      <c r="T112" s="7"/>
      <c r="U112" s="7"/>
      <c r="V112" s="3"/>
      <c r="W112" s="7"/>
      <c r="X112" s="2"/>
      <c r="Y112" s="2"/>
    </row>
    <row r="113" spans="1:25" ht="15" x14ac:dyDescent="0.35">
      <c r="A113" s="33" t="s">
        <v>23</v>
      </c>
      <c r="B113" s="34">
        <v>172</v>
      </c>
      <c r="C113" s="35">
        <v>13</v>
      </c>
      <c r="D113" s="35">
        <v>11</v>
      </c>
      <c r="E113" s="35">
        <v>36</v>
      </c>
      <c r="F113" s="35">
        <v>5</v>
      </c>
      <c r="G113" s="35">
        <v>17</v>
      </c>
      <c r="H113" s="35">
        <v>7</v>
      </c>
      <c r="I113" s="35">
        <v>17</v>
      </c>
      <c r="J113" s="35">
        <v>14</v>
      </c>
      <c r="K113" s="35">
        <v>3</v>
      </c>
      <c r="L113" s="35">
        <v>3</v>
      </c>
      <c r="M113" s="35">
        <v>16</v>
      </c>
      <c r="N113" s="35">
        <v>10</v>
      </c>
      <c r="O113" s="35">
        <v>11</v>
      </c>
      <c r="P113" s="35">
        <v>5</v>
      </c>
      <c r="Q113" s="35">
        <v>4</v>
      </c>
      <c r="R113" s="7"/>
      <c r="S113" s="7"/>
      <c r="T113" s="7"/>
      <c r="U113" s="7"/>
      <c r="V113" s="3"/>
      <c r="W113" s="7"/>
      <c r="X113" s="2"/>
      <c r="Y113" s="2"/>
    </row>
    <row r="114" spans="1:25" ht="15" x14ac:dyDescent="0.35">
      <c r="A114" s="33" t="s">
        <v>80</v>
      </c>
      <c r="B114" s="34">
        <v>93</v>
      </c>
      <c r="C114" s="35">
        <v>12</v>
      </c>
      <c r="D114" s="35">
        <v>26</v>
      </c>
      <c r="E114" s="35">
        <v>6</v>
      </c>
      <c r="F114" s="35">
        <v>12</v>
      </c>
      <c r="G114" s="35">
        <v>2</v>
      </c>
      <c r="H114" s="35">
        <v>2</v>
      </c>
      <c r="I114" s="35">
        <v>5</v>
      </c>
      <c r="J114" s="35">
        <v>8</v>
      </c>
      <c r="K114" s="35">
        <v>0</v>
      </c>
      <c r="L114" s="35">
        <v>6</v>
      </c>
      <c r="M114" s="35">
        <v>5</v>
      </c>
      <c r="N114" s="35">
        <v>4</v>
      </c>
      <c r="O114" s="35">
        <v>1</v>
      </c>
      <c r="P114" s="35">
        <v>3</v>
      </c>
      <c r="Q114" s="35">
        <v>1</v>
      </c>
      <c r="R114" s="7"/>
      <c r="S114" s="7"/>
      <c r="T114" s="7"/>
      <c r="U114" s="7"/>
      <c r="V114" s="3"/>
      <c r="W114" s="7"/>
      <c r="X114" s="2"/>
      <c r="Y114" s="2"/>
    </row>
    <row r="115" spans="1:25" ht="15" x14ac:dyDescent="0.35">
      <c r="A115" s="33" t="s">
        <v>24</v>
      </c>
      <c r="B115" s="34">
        <v>20</v>
      </c>
      <c r="C115" s="35">
        <v>6</v>
      </c>
      <c r="D115" s="35">
        <v>2</v>
      </c>
      <c r="E115" s="35">
        <v>4</v>
      </c>
      <c r="F115" s="35">
        <v>1</v>
      </c>
      <c r="G115" s="35">
        <v>2</v>
      </c>
      <c r="H115" s="35">
        <v>0</v>
      </c>
      <c r="I115" s="35">
        <v>0</v>
      </c>
      <c r="J115" s="35">
        <v>2</v>
      </c>
      <c r="K115" s="35">
        <v>0</v>
      </c>
      <c r="L115" s="35">
        <v>0</v>
      </c>
      <c r="M115" s="35">
        <v>0</v>
      </c>
      <c r="N115" s="35">
        <v>0</v>
      </c>
      <c r="O115" s="35">
        <v>2</v>
      </c>
      <c r="P115" s="35">
        <v>1</v>
      </c>
      <c r="Q115" s="35">
        <v>0</v>
      </c>
      <c r="R115" s="7"/>
      <c r="S115" s="7"/>
      <c r="T115" s="7"/>
      <c r="U115" s="7"/>
      <c r="V115" s="3"/>
      <c r="W115" s="7"/>
      <c r="X115" s="2"/>
      <c r="Y115" s="2"/>
    </row>
    <row r="116" spans="1:25" ht="15" x14ac:dyDescent="0.35">
      <c r="A116" s="33" t="s">
        <v>17</v>
      </c>
      <c r="B116" s="34">
        <v>54</v>
      </c>
      <c r="C116" s="35">
        <v>44</v>
      </c>
      <c r="D116" s="35">
        <v>1</v>
      </c>
      <c r="E116" s="35">
        <v>1</v>
      </c>
      <c r="F116" s="35">
        <v>3</v>
      </c>
      <c r="G116" s="35">
        <v>1</v>
      </c>
      <c r="H116" s="35">
        <v>0</v>
      </c>
      <c r="I116" s="35">
        <v>0</v>
      </c>
      <c r="J116" s="35">
        <v>0</v>
      </c>
      <c r="K116" s="35">
        <v>0</v>
      </c>
      <c r="L116" s="35">
        <v>1</v>
      </c>
      <c r="M116" s="35">
        <v>3</v>
      </c>
      <c r="N116" s="35">
        <v>0</v>
      </c>
      <c r="O116" s="35">
        <v>0</v>
      </c>
      <c r="P116" s="35">
        <v>0</v>
      </c>
      <c r="Q116" s="35">
        <v>0</v>
      </c>
      <c r="R116" s="7"/>
      <c r="S116" s="7"/>
      <c r="T116" s="7"/>
      <c r="U116" s="7"/>
      <c r="V116" s="3"/>
      <c r="W116" s="7"/>
      <c r="X116" s="2"/>
      <c r="Y116" s="2"/>
    </row>
    <row r="117" spans="1:25" ht="15" x14ac:dyDescent="0.35">
      <c r="A117" s="33" t="s">
        <v>3</v>
      </c>
      <c r="B117" s="34">
        <v>1675</v>
      </c>
      <c r="C117" s="35">
        <v>119</v>
      </c>
      <c r="D117" s="35">
        <v>137</v>
      </c>
      <c r="E117" s="35">
        <v>203</v>
      </c>
      <c r="F117" s="35">
        <v>118</v>
      </c>
      <c r="G117" s="35">
        <v>132</v>
      </c>
      <c r="H117" s="35">
        <v>74</v>
      </c>
      <c r="I117" s="35">
        <v>143</v>
      </c>
      <c r="J117" s="35">
        <v>126</v>
      </c>
      <c r="K117" s="35">
        <v>71</v>
      </c>
      <c r="L117" s="35">
        <v>90</v>
      </c>
      <c r="M117" s="35">
        <v>107</v>
      </c>
      <c r="N117" s="35">
        <v>92</v>
      </c>
      <c r="O117" s="35">
        <v>68</v>
      </c>
      <c r="P117" s="35">
        <v>112</v>
      </c>
      <c r="Q117" s="35">
        <v>83</v>
      </c>
      <c r="R117" s="7"/>
      <c r="S117" s="7"/>
      <c r="T117" s="7"/>
      <c r="U117" s="7"/>
      <c r="V117" s="3"/>
      <c r="W117" s="7"/>
      <c r="X117" s="2"/>
      <c r="Y117" s="2"/>
    </row>
    <row r="118" spans="1:25" ht="15" x14ac:dyDescent="0.35">
      <c r="A118" s="37" t="s">
        <v>53</v>
      </c>
      <c r="B118" s="38">
        <f t="shared" ref="B118" si="7">SUM(C118:Q118)</f>
        <v>9902</v>
      </c>
      <c r="C118" s="39">
        <f t="shared" ref="C118:Q118" si="8">SUM(C97:C117)</f>
        <v>580</v>
      </c>
      <c r="D118" s="39">
        <f t="shared" si="8"/>
        <v>710</v>
      </c>
      <c r="E118" s="39">
        <f t="shared" si="8"/>
        <v>1079</v>
      </c>
      <c r="F118" s="39">
        <f t="shared" si="8"/>
        <v>740</v>
      </c>
      <c r="G118" s="39">
        <f t="shared" si="8"/>
        <v>1117</v>
      </c>
      <c r="H118" s="39">
        <f t="shared" si="8"/>
        <v>488</v>
      </c>
      <c r="I118" s="39">
        <f t="shared" si="8"/>
        <v>903</v>
      </c>
      <c r="J118" s="39">
        <f t="shared" si="8"/>
        <v>716</v>
      </c>
      <c r="K118" s="39">
        <f t="shared" si="8"/>
        <v>365</v>
      </c>
      <c r="L118" s="39">
        <f t="shared" si="8"/>
        <v>387</v>
      </c>
      <c r="M118" s="39">
        <f t="shared" si="8"/>
        <v>601</v>
      </c>
      <c r="N118" s="39">
        <f t="shared" si="8"/>
        <v>519</v>
      </c>
      <c r="O118" s="39">
        <f t="shared" si="8"/>
        <v>409</v>
      </c>
      <c r="P118" s="39">
        <f t="shared" si="8"/>
        <v>582</v>
      </c>
      <c r="Q118" s="39">
        <f t="shared" si="8"/>
        <v>706</v>
      </c>
      <c r="R118" s="3"/>
      <c r="S118" s="3"/>
      <c r="T118" s="3"/>
      <c r="U118" s="3"/>
      <c r="V118" s="3"/>
      <c r="W118" s="24"/>
      <c r="X118" s="4"/>
      <c r="Y118" s="4"/>
    </row>
    <row r="122" spans="1:25" x14ac:dyDescent="0.2">
      <c r="B122" s="31" t="s">
        <v>54</v>
      </c>
      <c r="C122" s="32" t="s">
        <v>55</v>
      </c>
    </row>
    <row r="123" spans="1:25" x14ac:dyDescent="0.2">
      <c r="B123" s="1" t="s">
        <v>48</v>
      </c>
      <c r="C123" s="25">
        <f>SUM(C118:E118)</f>
        <v>2369</v>
      </c>
    </row>
    <row r="124" spans="1:25" x14ac:dyDescent="0.2">
      <c r="B124" s="1" t="s">
        <v>49</v>
      </c>
      <c r="C124" s="25">
        <f>SUM(F118:H118)</f>
        <v>2345</v>
      </c>
    </row>
    <row r="125" spans="1:25" x14ac:dyDescent="0.2">
      <c r="B125" s="1" t="s">
        <v>56</v>
      </c>
      <c r="C125" s="25">
        <f>SUM(M118:O118)</f>
        <v>1529</v>
      </c>
    </row>
    <row r="126" spans="1:25" x14ac:dyDescent="0.2">
      <c r="B126" s="1" t="s">
        <v>65</v>
      </c>
      <c r="C126" s="25">
        <f>SUM(P118:Q118)</f>
        <v>1288</v>
      </c>
    </row>
    <row r="127" spans="1:25" x14ac:dyDescent="0.2">
      <c r="B127" s="1" t="s">
        <v>39</v>
      </c>
      <c r="C127" s="25">
        <f>I118</f>
        <v>903</v>
      </c>
    </row>
    <row r="128" spans="1:25" x14ac:dyDescent="0.2">
      <c r="B128" s="1" t="s">
        <v>50</v>
      </c>
      <c r="C128" s="25">
        <f>SUM(K118:L118)</f>
        <v>752</v>
      </c>
    </row>
    <row r="129" spans="2:3" x14ac:dyDescent="0.2">
      <c r="B129" s="1" t="s">
        <v>40</v>
      </c>
      <c r="C129" s="25">
        <f>J118</f>
        <v>716</v>
      </c>
    </row>
    <row r="130" spans="2:3" x14ac:dyDescent="0.2">
      <c r="B130" s="1"/>
      <c r="C130" s="25">
        <f>SUBTOTAL(109,Tabla3[Delitos Sexuales])</f>
        <v>9902</v>
      </c>
    </row>
    <row r="168" spans="3:36" x14ac:dyDescent="0.2">
      <c r="Z168" s="5"/>
      <c r="AA168" s="28"/>
      <c r="AB168" s="5"/>
      <c r="AC168" s="28"/>
      <c r="AD168" s="5"/>
    </row>
    <row r="169" spans="3:36" x14ac:dyDescent="0.2">
      <c r="Z169" s="28"/>
      <c r="AA169" s="28"/>
      <c r="AB169" s="28"/>
      <c r="AC169" s="28"/>
      <c r="AD169" s="28"/>
    </row>
    <row r="170" spans="3:36" x14ac:dyDescent="0.2">
      <c r="Z170" s="5"/>
      <c r="AA170" s="28"/>
      <c r="AB170" s="5"/>
      <c r="AC170" s="28"/>
      <c r="AD170" s="5"/>
    </row>
    <row r="175" spans="3:36" ht="15" x14ac:dyDescent="0.35">
      <c r="C175" s="42" t="s">
        <v>57</v>
      </c>
      <c r="D175" s="42" t="s">
        <v>66</v>
      </c>
      <c r="E175" s="42" t="s">
        <v>67</v>
      </c>
      <c r="F175" s="42" t="s">
        <v>68</v>
      </c>
      <c r="G175" s="42" t="s">
        <v>69</v>
      </c>
      <c r="H175" s="42" t="s">
        <v>70</v>
      </c>
      <c r="I175" s="42" t="s">
        <v>71</v>
      </c>
      <c r="J175" s="42" t="s">
        <v>72</v>
      </c>
      <c r="K175" s="43" t="s">
        <v>73</v>
      </c>
      <c r="L175" s="43" t="s">
        <v>74</v>
      </c>
      <c r="M175" s="43" t="s">
        <v>75</v>
      </c>
      <c r="N175" s="43" t="s">
        <v>76</v>
      </c>
      <c r="O175" s="43" t="s">
        <v>85</v>
      </c>
      <c r="P175" s="43" t="s">
        <v>88</v>
      </c>
      <c r="S175" s="41" t="s">
        <v>57</v>
      </c>
      <c r="T175" s="41" t="s">
        <v>77</v>
      </c>
      <c r="U175" s="41" t="s">
        <v>78</v>
      </c>
      <c r="V175" s="41" t="s">
        <v>79</v>
      </c>
      <c r="W175" s="41" t="s">
        <v>86</v>
      </c>
      <c r="X175" s="41" t="s">
        <v>66</v>
      </c>
      <c r="Y175" s="41" t="s">
        <v>67</v>
      </c>
      <c r="Z175" s="41" t="s">
        <v>68</v>
      </c>
      <c r="AA175" s="41" t="s">
        <v>69</v>
      </c>
      <c r="AB175" s="41" t="s">
        <v>70</v>
      </c>
      <c r="AC175" s="41" t="s">
        <v>71</v>
      </c>
      <c r="AD175" s="41" t="s">
        <v>72</v>
      </c>
      <c r="AE175" s="41" t="s">
        <v>73</v>
      </c>
      <c r="AF175" s="41" t="s">
        <v>74</v>
      </c>
      <c r="AG175" s="41" t="s">
        <v>75</v>
      </c>
      <c r="AH175" s="41" t="s">
        <v>76</v>
      </c>
      <c r="AI175" s="41" t="s">
        <v>85</v>
      </c>
      <c r="AJ175" s="41" t="s">
        <v>88</v>
      </c>
    </row>
    <row r="176" spans="3:36" ht="15" x14ac:dyDescent="0.35">
      <c r="C176" s="44" t="s">
        <v>58</v>
      </c>
      <c r="D176" s="45">
        <v>509</v>
      </c>
      <c r="E176" s="45">
        <v>533</v>
      </c>
      <c r="F176" s="45">
        <v>529</v>
      </c>
      <c r="G176" s="45">
        <v>593</v>
      </c>
      <c r="H176" s="45">
        <v>643</v>
      </c>
      <c r="I176" s="46">
        <v>536</v>
      </c>
      <c r="J176" s="46">
        <v>497</v>
      </c>
      <c r="K176" s="47">
        <v>536</v>
      </c>
      <c r="L176" s="47">
        <v>652</v>
      </c>
      <c r="M176" s="47">
        <v>778</v>
      </c>
      <c r="N176" s="52">
        <v>488</v>
      </c>
      <c r="O176" s="52">
        <v>668</v>
      </c>
      <c r="P176" s="58">
        <v>1081</v>
      </c>
      <c r="S176" s="1" t="s">
        <v>58</v>
      </c>
      <c r="T176" s="1"/>
      <c r="U176" s="1"/>
      <c r="X176" s="26">
        <f>D176/$D$178</f>
        <v>0.45650224215246638</v>
      </c>
      <c r="Y176" s="26">
        <f>E176/$E$178</f>
        <v>0.44527986633249789</v>
      </c>
      <c r="Z176" s="26">
        <f>F176/$F$178</f>
        <v>0.45840554592720972</v>
      </c>
      <c r="AA176" s="26">
        <f>G176/$G$178</f>
        <v>0.45968992248062013</v>
      </c>
      <c r="AB176" s="26">
        <f>H176/$H$178</f>
        <v>0.45091164095371666</v>
      </c>
      <c r="AC176" s="26">
        <f>I176/$I$178</f>
        <v>0.45308537616229921</v>
      </c>
      <c r="AD176" s="26">
        <f>J176/$J$178</f>
        <v>0.41729638958858101</v>
      </c>
      <c r="AE176" s="26">
        <f>K176/$K$178</f>
        <v>0.41842310694769713</v>
      </c>
      <c r="AF176" s="26">
        <f>L176/$L$178</f>
        <v>0.42810242941562704</v>
      </c>
      <c r="AG176" s="26">
        <f>M176/$M$178</f>
        <v>0.46117368109069357</v>
      </c>
      <c r="AH176" s="26">
        <f>N176/$N$178</f>
        <v>0.43339253996447602</v>
      </c>
      <c r="AI176" s="26">
        <f>O176/$O$178</f>
        <v>0.45566166439290584</v>
      </c>
      <c r="AJ176" s="26">
        <f>P176/$P$178</f>
        <v>0.52886497064579252</v>
      </c>
    </row>
    <row r="177" spans="3:36" ht="15.6" thickBot="1" x14ac:dyDescent="0.4">
      <c r="C177" s="48" t="s">
        <v>59</v>
      </c>
      <c r="D177" s="49">
        <v>606</v>
      </c>
      <c r="E177" s="49">
        <v>664</v>
      </c>
      <c r="F177" s="49">
        <v>625</v>
      </c>
      <c r="G177" s="49">
        <v>697</v>
      </c>
      <c r="H177" s="49">
        <v>783</v>
      </c>
      <c r="I177" s="50">
        <v>647</v>
      </c>
      <c r="J177" s="50">
        <v>694</v>
      </c>
      <c r="K177" s="51">
        <v>745</v>
      </c>
      <c r="L177" s="51">
        <v>871</v>
      </c>
      <c r="M177" s="51">
        <v>909</v>
      </c>
      <c r="N177" s="51">
        <f>N178-N176</f>
        <v>638</v>
      </c>
      <c r="O177" s="57">
        <f>1466-O176</f>
        <v>798</v>
      </c>
      <c r="P177" s="59">
        <f>2044-P176</f>
        <v>963</v>
      </c>
      <c r="S177" s="53" t="s">
        <v>59</v>
      </c>
      <c r="T177" s="53"/>
      <c r="U177" s="53"/>
      <c r="V177" s="53"/>
      <c r="W177" s="53"/>
      <c r="X177" s="54">
        <f>D177/$D$178</f>
        <v>0.54349775784753362</v>
      </c>
      <c r="Y177" s="54">
        <f>E177/$E$178</f>
        <v>0.55472013366750206</v>
      </c>
      <c r="Z177" s="54">
        <f>F177/$F$178</f>
        <v>0.54159445407279028</v>
      </c>
      <c r="AA177" s="54">
        <f>G177/$G$178</f>
        <v>0.54031007751937987</v>
      </c>
      <c r="AB177" s="54">
        <f>H177/$H$178</f>
        <v>0.54908835904628328</v>
      </c>
      <c r="AC177" s="54">
        <f>I177/$I$178</f>
        <v>0.54691462383770073</v>
      </c>
      <c r="AD177" s="54">
        <f>J177/$J$178</f>
        <v>0.58270361041141894</v>
      </c>
      <c r="AE177" s="54">
        <f>K177/$K$178</f>
        <v>0.58157689305230287</v>
      </c>
      <c r="AF177" s="54">
        <f>L177/$L$178</f>
        <v>0.57189757058437296</v>
      </c>
      <c r="AG177" s="54">
        <f>M177/$M$178</f>
        <v>0.53882631890930643</v>
      </c>
      <c r="AH177" s="54">
        <f>N177/$N$178</f>
        <v>0.56660746003552398</v>
      </c>
      <c r="AI177" s="54">
        <f>O177/$O$178</f>
        <v>0.5443383356070941</v>
      </c>
      <c r="AJ177" s="54">
        <f>P177/$P$178</f>
        <v>0.47113502935420742</v>
      </c>
    </row>
    <row r="178" spans="3:36" ht="15.6" thickTop="1" x14ac:dyDescent="0.35">
      <c r="C178" s="44" t="s">
        <v>60</v>
      </c>
      <c r="D178" s="45">
        <f>SUM(D176:D177)</f>
        <v>1115</v>
      </c>
      <c r="E178" s="45">
        <f t="shared" ref="E178:I178" si="9">SUM(E176:E177)</f>
        <v>1197</v>
      </c>
      <c r="F178" s="45">
        <f t="shared" si="9"/>
        <v>1154</v>
      </c>
      <c r="G178" s="45">
        <f t="shared" si="9"/>
        <v>1290</v>
      </c>
      <c r="H178" s="45">
        <f t="shared" si="9"/>
        <v>1426</v>
      </c>
      <c r="I178" s="45">
        <f t="shared" si="9"/>
        <v>1183</v>
      </c>
      <c r="J178" s="45">
        <f>SUM(J176:J177)</f>
        <v>1191</v>
      </c>
      <c r="K178" s="45">
        <f>SUM(K176:K177)</f>
        <v>1281</v>
      </c>
      <c r="L178" s="45">
        <f>SUM(L176:L177)</f>
        <v>1523</v>
      </c>
      <c r="M178" s="45">
        <f>SUM(M176:M177)</f>
        <v>1687</v>
      </c>
      <c r="N178" s="45">
        <v>1126</v>
      </c>
      <c r="O178" s="47">
        <f>SUBTOTAL(109,O176:O177)</f>
        <v>1466</v>
      </c>
      <c r="P178" s="58">
        <f>SUBTOTAL(109,P176:P177)</f>
        <v>2044</v>
      </c>
      <c r="S178" s="1" t="s">
        <v>60</v>
      </c>
      <c r="T178" s="1"/>
      <c r="U178" s="1"/>
      <c r="X178" s="27">
        <f>SUM(X176:X177)</f>
        <v>1</v>
      </c>
      <c r="Y178" s="27">
        <f t="shared" ref="Y178:Z178" si="10">SUM(Y176:Y177)</f>
        <v>1</v>
      </c>
      <c r="Z178" s="27">
        <f t="shared" si="10"/>
        <v>1</v>
      </c>
      <c r="AA178" s="27">
        <f>SUM(AA176:AA177)</f>
        <v>1</v>
      </c>
      <c r="AB178" s="27">
        <f>SUM(AB176:AB177)</f>
        <v>1</v>
      </c>
      <c r="AC178" s="27">
        <f t="shared" ref="AC178:AD178" si="11">SUM(AC176:AC177)</f>
        <v>1</v>
      </c>
      <c r="AD178" s="27">
        <f t="shared" si="11"/>
        <v>1</v>
      </c>
      <c r="AE178" s="27">
        <f>SUM(AE176:AE177)</f>
        <v>1</v>
      </c>
      <c r="AF178" s="27">
        <f>SUM(AF176:AF177)</f>
        <v>1</v>
      </c>
      <c r="AG178" s="27">
        <f t="shared" ref="AG178" si="12">SUM(AG176:AG177)</f>
        <v>1</v>
      </c>
      <c r="AH178" s="27">
        <f>SUM(AH176:AH177)</f>
        <v>1</v>
      </c>
      <c r="AI178" s="27">
        <f>SUM(AI176:AI177)</f>
        <v>1</v>
      </c>
      <c r="AJ178" s="27">
        <f>SUM(AJ176:AJ177)</f>
        <v>1</v>
      </c>
    </row>
  </sheetData>
  <autoFilter ref="A1:AP34" xr:uid="{00000000-0001-0000-0000-000000000000}"/>
  <sortState xmlns:xlrd2="http://schemas.microsoft.com/office/spreadsheetml/2017/richdata2" ref="A2:W34">
    <sortCondition descending="1" ref="W2:W34"/>
  </sortState>
  <phoneticPr fontId="15" type="noConversion"/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Delitos Sexuales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jleonce</dc:creator>
  <cp:lastModifiedBy>Dixie Mendoza Chaves</cp:lastModifiedBy>
  <dcterms:created xsi:type="dcterms:W3CDTF">2016-08-08T16:57:10Z</dcterms:created>
  <dcterms:modified xsi:type="dcterms:W3CDTF">2024-03-18T21:58:07Z</dcterms:modified>
</cp:coreProperties>
</file>