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endoza\Documents\2021\CONSULTAS- ESTADISTICAS\"/>
    </mc:Choice>
  </mc:AlternateContent>
  <xr:revisionPtr revIDLastSave="0" documentId="13_ncr:1_{4B64AEF8-E274-4986-A359-D7A44B367A9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litos Sexuale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'Delitos Sexuales'!$A$4:$U$36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7" i="1" l="1"/>
  <c r="N168" i="1"/>
  <c r="AD168" i="1" s="1"/>
  <c r="AD169" i="1" l="1"/>
  <c r="B87" i="1"/>
  <c r="T10" i="1"/>
  <c r="T17" i="1"/>
  <c r="T19" i="1"/>
  <c r="T21" i="1"/>
  <c r="T23" i="1"/>
  <c r="T26" i="1"/>
  <c r="T28" i="1"/>
  <c r="T29" i="1"/>
  <c r="T30" i="1"/>
  <c r="T31" i="1"/>
  <c r="T32" i="1"/>
  <c r="T33" i="1"/>
  <c r="T34" i="1"/>
  <c r="T35" i="1"/>
  <c r="S36" i="1"/>
  <c r="M169" i="1"/>
  <c r="L169" i="1"/>
  <c r="AB168" i="1" s="1"/>
  <c r="K169" i="1"/>
  <c r="AA167" i="1" s="1"/>
  <c r="J169" i="1"/>
  <c r="Z168" i="1" s="1"/>
  <c r="I169" i="1"/>
  <c r="Y168" i="1" s="1"/>
  <c r="H169" i="1"/>
  <c r="X167" i="1" s="1"/>
  <c r="G169" i="1"/>
  <c r="W168" i="1" s="1"/>
  <c r="F169" i="1"/>
  <c r="V167" i="1" s="1"/>
  <c r="E169" i="1"/>
  <c r="U167" i="1" s="1"/>
  <c r="D169" i="1"/>
  <c r="T168" i="1" s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N46" i="1"/>
  <c r="AM45" i="1"/>
  <c r="AL45" i="1"/>
  <c r="AM44" i="1"/>
  <c r="AL44" i="1"/>
  <c r="AM43" i="1"/>
  <c r="AL43" i="1"/>
  <c r="AM42" i="1"/>
  <c r="AL42" i="1"/>
  <c r="R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27" i="1"/>
  <c r="P27" i="1"/>
  <c r="T27" i="1" s="1"/>
  <c r="Q25" i="1"/>
  <c r="P25" i="1"/>
  <c r="T25" i="1" s="1"/>
  <c r="Q24" i="1"/>
  <c r="P24" i="1"/>
  <c r="Q22" i="1"/>
  <c r="P22" i="1"/>
  <c r="Q20" i="1"/>
  <c r="P20" i="1"/>
  <c r="T20" i="1" s="1"/>
  <c r="Q18" i="1"/>
  <c r="P18" i="1"/>
  <c r="T18" i="1" s="1"/>
  <c r="Q16" i="1"/>
  <c r="P16" i="1"/>
  <c r="T16" i="1" s="1"/>
  <c r="Q15" i="1"/>
  <c r="P15" i="1"/>
  <c r="Q14" i="1"/>
  <c r="P14" i="1"/>
  <c r="T14" i="1" s="1"/>
  <c r="Q13" i="1"/>
  <c r="P13" i="1"/>
  <c r="T13" i="1" s="1"/>
  <c r="Q12" i="1"/>
  <c r="P12" i="1"/>
  <c r="T12" i="1" s="1"/>
  <c r="Q11" i="1"/>
  <c r="P11" i="1"/>
  <c r="Q9" i="1"/>
  <c r="P9" i="1"/>
  <c r="T9" i="1" s="1"/>
  <c r="Q8" i="1"/>
  <c r="P8" i="1"/>
  <c r="T8" i="1" s="1"/>
  <c r="Q7" i="1"/>
  <c r="P7" i="1"/>
  <c r="T7" i="1" s="1"/>
  <c r="Q6" i="1"/>
  <c r="P6" i="1"/>
  <c r="Q5" i="1"/>
  <c r="P5" i="1"/>
  <c r="T5" i="1" s="1"/>
  <c r="AC167" i="1" l="1"/>
  <c r="AC168" i="1"/>
  <c r="AA168" i="1"/>
  <c r="AB167" i="1"/>
  <c r="AB169" i="1" s="1"/>
  <c r="AA169" i="1"/>
  <c r="T24" i="1"/>
  <c r="T167" i="1"/>
  <c r="T169" i="1" s="1"/>
  <c r="T6" i="1"/>
  <c r="T11" i="1"/>
  <c r="T15" i="1"/>
  <c r="T22" i="1"/>
  <c r="AN43" i="1"/>
  <c r="AN42" i="1"/>
  <c r="G109" i="1"/>
  <c r="O109" i="1"/>
  <c r="B91" i="1"/>
  <c r="B99" i="1"/>
  <c r="B107" i="1"/>
  <c r="AN45" i="1"/>
  <c r="X168" i="1"/>
  <c r="X169" i="1" s="1"/>
  <c r="Q36" i="1"/>
  <c r="Q109" i="1"/>
  <c r="J109" i="1"/>
  <c r="C120" i="1" s="1"/>
  <c r="B96" i="1"/>
  <c r="B104" i="1"/>
  <c r="I109" i="1"/>
  <c r="C118" i="1" s="1"/>
  <c r="B88" i="1"/>
  <c r="C109" i="1"/>
  <c r="K109" i="1"/>
  <c r="B95" i="1"/>
  <c r="B103" i="1"/>
  <c r="U168" i="1"/>
  <c r="U169" i="1" s="1"/>
  <c r="H109" i="1"/>
  <c r="L109" i="1"/>
  <c r="B102" i="1"/>
  <c r="V168" i="1"/>
  <c r="V169" i="1" s="1"/>
  <c r="B89" i="1"/>
  <c r="D109" i="1"/>
  <c r="B94" i="1"/>
  <c r="E109" i="1"/>
  <c r="B93" i="1"/>
  <c r="B101" i="1"/>
  <c r="B97" i="1"/>
  <c r="M109" i="1"/>
  <c r="P36" i="1"/>
  <c r="T36" i="1" s="1"/>
  <c r="AN44" i="1"/>
  <c r="F109" i="1"/>
  <c r="N109" i="1"/>
  <c r="B92" i="1"/>
  <c r="B100" i="1"/>
  <c r="B108" i="1"/>
  <c r="B98" i="1"/>
  <c r="B106" i="1"/>
  <c r="Y167" i="1"/>
  <c r="Y169" i="1" s="1"/>
  <c r="P109" i="1"/>
  <c r="B90" i="1"/>
  <c r="B105" i="1"/>
  <c r="Z167" i="1"/>
  <c r="Z169" i="1" s="1"/>
  <c r="W167" i="1"/>
  <c r="W169" i="1" s="1"/>
  <c r="AC169" i="1" l="1"/>
  <c r="C119" i="1"/>
  <c r="C117" i="1"/>
  <c r="U35" i="1"/>
  <c r="C115" i="1"/>
  <c r="U24" i="1"/>
  <c r="C114" i="1"/>
  <c r="C121" i="1" s="1"/>
  <c r="U16" i="1"/>
  <c r="U9" i="1"/>
  <c r="U27" i="1"/>
  <c r="U33" i="1"/>
  <c r="U23" i="1"/>
  <c r="B109" i="1"/>
  <c r="U6" i="1"/>
  <c r="U30" i="1"/>
  <c r="U34" i="1"/>
  <c r="U5" i="1"/>
  <c r="U20" i="1"/>
  <c r="U28" i="1"/>
  <c r="U22" i="1"/>
  <c r="C116" i="1"/>
  <c r="U26" i="1"/>
  <c r="U31" i="1"/>
  <c r="U7" i="1"/>
  <c r="U10" i="1"/>
  <c r="U32" i="1"/>
  <c r="U29" i="1"/>
  <c r="U19" i="1"/>
  <c r="U14" i="1"/>
  <c r="U18" i="1"/>
  <c r="U13" i="1"/>
  <c r="U25" i="1"/>
  <c r="U12" i="1"/>
  <c r="U11" i="1"/>
  <c r="U17" i="1"/>
  <c r="U15" i="1"/>
  <c r="U21" i="1"/>
  <c r="U8" i="1"/>
</calcChain>
</file>

<file path=xl/sharedStrings.xml><?xml version="1.0" encoding="utf-8"?>
<sst xmlns="http://schemas.openxmlformats.org/spreadsheetml/2006/main" count="301" uniqueCount="88">
  <si>
    <t>Delito (adultos)</t>
  </si>
  <si>
    <t>Total por delito</t>
  </si>
  <si>
    <t>Abusos sexuales contra personas menores de edad e incapaces</t>
  </si>
  <si>
    <t>Violación</t>
  </si>
  <si>
    <t>Relaciones sexuales con personas menores de edad</t>
  </si>
  <si>
    <t>Abusos sexuales contra menor e incapaces (tentativa de)</t>
  </si>
  <si>
    <t>Abusos sexuales contra las personas mayores de edad</t>
  </si>
  <si>
    <t>Relaciones sexuales con menores (tentativa de)</t>
  </si>
  <si>
    <t>Abusos deshonestos</t>
  </si>
  <si>
    <t>-</t>
  </si>
  <si>
    <t>Abusos sexuales contra mayor (tentativa de)</t>
  </si>
  <si>
    <t>Corrupción de menores de edad o incapaz</t>
  </si>
  <si>
    <t>Proxenetismo</t>
  </si>
  <si>
    <t>Violación (tentativa de)</t>
  </si>
  <si>
    <t>Relaciones sexuales remuneradas con menores de edad</t>
  </si>
  <si>
    <t>Difusión de pornografía</t>
  </si>
  <si>
    <t>Violación calificada</t>
  </si>
  <si>
    <t>Trata de personas</t>
  </si>
  <si>
    <t>Rapto como delito de acción pública</t>
  </si>
  <si>
    <t>Proxenetismo Agravado</t>
  </si>
  <si>
    <t>Relaciones sexuales remunerados con personas menores de edad (tentativa de)</t>
  </si>
  <si>
    <t>Fabricación, produción o reproducción de pornografía</t>
  </si>
  <si>
    <t>Corrupción de menores agravada</t>
  </si>
  <si>
    <t>Seducción o encuentros con menores por medios electrónicos</t>
  </si>
  <si>
    <t>Tenencia de material pornográfico</t>
  </si>
  <si>
    <t>Rapto Impropio</t>
  </si>
  <si>
    <t>Violación (cómplice de)</t>
  </si>
  <si>
    <t>Rapto propio</t>
  </si>
  <si>
    <t>Abusos deshonestos (tentativa de)</t>
  </si>
  <si>
    <t>Rufianería</t>
  </si>
  <si>
    <t>Total delitos sexuales por año</t>
  </si>
  <si>
    <t>Delito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</si>
  <si>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</si>
  <si>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</si>
  <si>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</si>
  <si>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</si>
  <si>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</si>
  <si>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</si>
  <si>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</si>
  <si>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</si>
  <si>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</si>
  <si>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</si>
  <si>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</si>
  <si>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</si>
  <si>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</si>
  <si>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t>Segundo Zona Sur</t>
  </si>
  <si>
    <t>Primero Zona Atlántica</t>
  </si>
  <si>
    <t>Segundo Zona Atlática</t>
  </si>
  <si>
    <t>San José</t>
  </si>
  <si>
    <t>Alajuela</t>
  </si>
  <si>
    <t>Guanacaste</t>
  </si>
  <si>
    <t xml:space="preserve">Actos sexuales remunerados con personas menores de edad </t>
  </si>
  <si>
    <t>Actos sexuales remunerados con personas menores de edad (tentativa de)</t>
  </si>
  <si>
    <t>Total por Circuito Judicial</t>
  </si>
  <si>
    <t>Provincia</t>
  </si>
  <si>
    <t>Delitos Sexuales</t>
  </si>
  <si>
    <t xml:space="preserve">Puntarenas </t>
  </si>
  <si>
    <t>Sentencias</t>
  </si>
  <si>
    <t>Absolutoria</t>
  </si>
  <si>
    <t>Condenatoria</t>
  </si>
  <si>
    <t>Total</t>
  </si>
  <si>
    <t>Rapto con fin de matrimonio</t>
  </si>
  <si>
    <t>Participación de terceros relacionados con la víctima que abusen de su autoridad o cargo</t>
  </si>
  <si>
    <t>% Participación</t>
  </si>
  <si>
    <t>Abusos sexuales contra las personas mayores de edad  (tentativa de)</t>
  </si>
  <si>
    <t>Corrupción de una persona menor de edad e incapaz</t>
  </si>
  <si>
    <t>--</t>
  </si>
  <si>
    <t>Abusos sexuales contra personas menores de edad e incapaces (tentativa de)</t>
  </si>
  <si>
    <t>Fabricación, producción o reproducción de pornografía</t>
  </si>
  <si>
    <t>Relaciones sexuales remuneradas con personas menores de edad (tentativa de)</t>
  </si>
  <si>
    <t>Limón</t>
  </si>
  <si>
    <t>Violación contra una mujer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</si>
  <si>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</si>
  <si>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</si>
  <si>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</si>
  <si>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</si>
  <si>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</si>
  <si>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</si>
  <si>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</si>
  <si>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</si>
  <si>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</si>
  <si>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</si>
  <si>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</si>
  <si>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Columna1</t>
  </si>
  <si>
    <t>Columna2</t>
  </si>
  <si>
    <t>Histórico de la entrada neta en las Fiscalías Penales de Adultos por concepto de delitos sexuales</t>
  </si>
  <si>
    <t>Distribución según provincia para la cantidad de delitos sexuales entrados en las Fiscalías Penales de Adultos. 2020</t>
  </si>
  <si>
    <t>Cantidad de sentencias dictadas en los Tribunales Penales de Adultos por delitos cometidos en el ámbito sexual. Periodo 2014-2020.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</si>
</sst>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8"/>
      <color theme="1"/>
      <name val="Segoe UI Semilight"/>
      <family val="2"/>
    </font>
    <font>
      <sz val="10"/>
      <color theme="1"/>
      <name val="Segoe UI Semilight"/>
      <family val="2"/>
    </font>
    <font>
      <sz val="8"/>
      <color theme="0"/>
      <name val="Arial"/>
      <family val="2"/>
    </font>
    <font>
      <sz val="10"/>
      <color theme="1" tint="0.34998626667073579"/>
      <name val="Segoe UI Semilight"/>
      <family val="2"/>
    </font>
    <font>
      <b/>
      <sz val="10"/>
      <color theme="1" tint="0.34998626667073579"/>
      <name val="Segoe UI Semilight"/>
      <family val="2"/>
    </font>
    <font>
      <sz val="14"/>
      <color theme="1"/>
      <name val="Arial"/>
      <family val="2"/>
    </font>
    <font>
      <b/>
      <sz val="20"/>
      <color theme="1"/>
      <name val="Segoe UI Semilight"/>
      <family val="2"/>
    </font>
    <font>
      <sz val="14"/>
      <color rgb="FF595959"/>
      <name val="Segoe UI Semilight"/>
      <family val="2"/>
    </font>
    <font>
      <b/>
      <sz val="14"/>
      <name val="Segoe UI Semi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E9611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1" fillId="0" borderId="0"/>
    <xf numFmtId="0" fontId="9" fillId="8" borderId="0" applyNumberFormat="0" applyBorder="0" applyAlignment="0" applyProtection="0"/>
  </cellStyleXfs>
  <cellXfs count="67">
    <xf numFmtId="0" fontId="0" fillId="0" borderId="0" xfId="0"/>
    <xf numFmtId="0" fontId="0" fillId="4" borderId="0" xfId="0" applyFill="1" applyBorder="1" applyAlignment="1">
      <alignment horizontal="center" vertical="center"/>
    </xf>
    <xf numFmtId="165" fontId="0" fillId="4" borderId="0" xfId="1" applyNumberFormat="1" applyFont="1" applyFill="1" applyBorder="1"/>
    <xf numFmtId="0" fontId="0" fillId="4" borderId="0" xfId="0" applyFill="1" applyBorder="1"/>
    <xf numFmtId="165" fontId="0" fillId="4" borderId="0" xfId="0" applyNumberFormat="1" applyFill="1" applyBorder="1" applyAlignment="1">
      <alignment vertical="center"/>
    </xf>
    <xf numFmtId="166" fontId="3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37" fontId="0" fillId="4" borderId="0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4" borderId="0" xfId="3" applyFont="1" applyFill="1" applyBorder="1"/>
    <xf numFmtId="37" fontId="7" fillId="5" borderId="0" xfId="1" applyNumberFormat="1" applyFont="1" applyFill="1" applyBorder="1" applyAlignment="1" applyProtection="1">
      <alignment horizontal="center" vertical="center"/>
    </xf>
    <xf numFmtId="37" fontId="7" fillId="5" borderId="0" xfId="1" applyNumberFormat="1" applyFont="1" applyFill="1" applyBorder="1" applyAlignment="1">
      <alignment horizontal="center" vertical="center"/>
    </xf>
    <xf numFmtId="37" fontId="8" fillId="4" borderId="0" xfId="1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 applyProtection="1">
      <alignment horizontal="left"/>
    </xf>
    <xf numFmtId="37" fontId="7" fillId="4" borderId="0" xfId="1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left"/>
    </xf>
    <xf numFmtId="3" fontId="7" fillId="5" borderId="0" xfId="3" applyNumberFormat="1" applyFont="1" applyFill="1" applyBorder="1" applyAlignment="1">
      <alignment horizontal="left" wrapText="1"/>
    </xf>
    <xf numFmtId="0" fontId="7" fillId="4" borderId="0" xfId="3" applyFont="1" applyFill="1" applyBorder="1" applyAlignment="1" applyProtection="1">
      <alignment horizontal="left"/>
    </xf>
    <xf numFmtId="3" fontId="7" fillId="4" borderId="0" xfId="3" applyNumberFormat="1" applyFont="1" applyFill="1" applyBorder="1" applyAlignment="1">
      <alignment horizontal="left" wrapText="1"/>
    </xf>
    <xf numFmtId="37" fontId="6" fillId="3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10" fontId="0" fillId="4" borderId="0" xfId="2" applyNumberFormat="1" applyFont="1" applyFill="1" applyBorder="1" applyAlignment="1">
      <alignment horizontal="center" vertical="center"/>
    </xf>
    <xf numFmtId="10" fontId="3" fillId="7" borderId="0" xfId="2" applyNumberFormat="1" applyFont="1" applyFill="1" applyBorder="1" applyAlignment="1">
      <alignment horizontal="center" vertical="center"/>
    </xf>
    <xf numFmtId="37" fontId="0" fillId="4" borderId="0" xfId="0" applyNumberForma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166" fontId="2" fillId="4" borderId="0" xfId="2" applyNumberFormat="1" applyFont="1" applyFill="1" applyBorder="1" applyAlignment="1">
      <alignment horizontal="center" vertical="center"/>
    </xf>
    <xf numFmtId="166" fontId="0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 vertical="center"/>
    </xf>
    <xf numFmtId="0" fontId="13" fillId="4" borderId="0" xfId="0" applyFont="1" applyFill="1" applyBorder="1"/>
    <xf numFmtId="3" fontId="13" fillId="4" borderId="0" xfId="1" applyNumberFormat="1" applyFont="1" applyFill="1" applyBorder="1" applyAlignment="1">
      <alignment horizontal="center"/>
    </xf>
    <xf numFmtId="37" fontId="13" fillId="4" borderId="0" xfId="6" applyNumberFormat="1" applyFont="1" applyFill="1" applyBorder="1" applyAlignment="1">
      <alignment horizontal="center" vertical="center"/>
    </xf>
    <xf numFmtId="37" fontId="13" fillId="4" borderId="0" xfId="1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3" fontId="14" fillId="4" borderId="0" xfId="1" applyNumberFormat="1" applyFont="1" applyFill="1" applyBorder="1" applyAlignment="1">
      <alignment horizontal="center"/>
    </xf>
    <xf numFmtId="37" fontId="14" fillId="4" borderId="0" xfId="1" applyNumberFormat="1" applyFont="1" applyFill="1" applyBorder="1" applyAlignment="1">
      <alignment horizontal="center" vertical="center"/>
    </xf>
    <xf numFmtId="3" fontId="13" fillId="4" borderId="0" xfId="6" applyNumberFormat="1" applyFont="1" applyFill="1" applyBorder="1" applyAlignment="1">
      <alignment horizontal="center" wrapText="1"/>
    </xf>
    <xf numFmtId="0" fontId="13" fillId="4" borderId="1" xfId="0" applyFont="1" applyFill="1" applyBorder="1"/>
    <xf numFmtId="3" fontId="13" fillId="4" borderId="1" xfId="1" applyNumberFormat="1" applyFont="1" applyFill="1" applyBorder="1" applyAlignment="1">
      <alignment horizontal="center"/>
    </xf>
    <xf numFmtId="37" fontId="13" fillId="4" borderId="1" xfId="1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3" fontId="11" fillId="4" borderId="0" xfId="1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3" fontId="11" fillId="4" borderId="1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3" fontId="11" fillId="4" borderId="0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 vertical="center"/>
    </xf>
    <xf numFmtId="0" fontId="16" fillId="0" borderId="0" xfId="0" applyFont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readingOrder="1"/>
    </xf>
    <xf numFmtId="0" fontId="18" fillId="0" borderId="0" xfId="0" applyFont="1" applyAlignment="1">
      <alignment horizontal="center" vertical="center" readingOrder="1"/>
    </xf>
  </cellXfs>
  <cellStyles count="7">
    <cellStyle name="Bueno" xfId="6" builtinId="26"/>
    <cellStyle name="Comma 2" xfId="4" xr:uid="{00000000-0005-0000-0000-000000000000}"/>
    <cellStyle name="Millares" xfId="1" builtinId="3"/>
    <cellStyle name="Normal" xfId="0" builtinId="0"/>
    <cellStyle name="Normal 2" xfId="5" xr:uid="{00000000-0005-0000-0000-000003000000}"/>
    <cellStyle name="Normal_Entrada al sistema penal 2013 Anual" xfId="3" xr:uid="{00000000-0005-0000-0000-000004000000}"/>
    <cellStyle name="Porcentaje" xfId="2" builtinId="5"/>
  </cellStyles>
  <dxfs count="42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E9611C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solid">
          <fgColor indexed="64"/>
          <bgColor rgb="FFE9611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Segoe UI Semi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 Semi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E9611C"/>
      <color rgb="FF222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Histórico de la entrada neta en las Fiscalías Penales de Adultos por concepto de delitos sexuales, </a:t>
            </a:r>
          </a:p>
          <a:p>
            <a:pPr>
              <a:defRPr sz="1600"/>
            </a:pPr>
            <a:r>
              <a:rPr lang="en-US" sz="1600" b="1">
                <a:solidFill>
                  <a:sysClr val="windowText" lastClr="000000"/>
                </a:solidFill>
              </a:rPr>
              <a:t>según los cinco delitos más frecuentes</a:t>
            </a:r>
          </a:p>
          <a:p>
            <a:pPr>
              <a:defRPr sz="1600"/>
            </a:pPr>
            <a:r>
              <a:rPr lang="en-US" sz="1600" b="1">
                <a:solidFill>
                  <a:sysClr val="windowText" lastClr="000000"/>
                </a:solidFill>
              </a:rPr>
              <a:t>Periodo 2015-2020.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3.4029981146343369E-2"/>
          <c:y val="0.13082332019047396"/>
          <c:w val="0.95148644004723559"/>
          <c:h val="0.6704513421706387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'Delitos Sexuales'!$A$8</c:f>
              <c:strCache>
                <c:ptCount val="1"/>
                <c:pt idx="0">
                  <c:v>Abusos sexuales contra las personas mayores de edad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Sexuales'!$B$8:$S$8</c15:sqref>
                  </c15:fullRef>
                </c:ext>
              </c:extLst>
              <c:f>'Delitos Sexuales'!$N$8:$S$8</c:f>
              <c:numCache>
                <c:formatCode>#,##0_);\(#,##0\)</c:formatCode>
                <c:ptCount val="6"/>
                <c:pt idx="0">
                  <c:v>547</c:v>
                </c:pt>
                <c:pt idx="1">
                  <c:v>446</c:v>
                </c:pt>
                <c:pt idx="2">
                  <c:v>583</c:v>
                </c:pt>
                <c:pt idx="3">
                  <c:v>288</c:v>
                </c:pt>
                <c:pt idx="4">
                  <c:v>766</c:v>
                </c:pt>
                <c:pt idx="5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7B-4DCE-A333-407DB0FD5FAC}"/>
            </c:ext>
          </c:extLst>
        </c:ser>
        <c:ser>
          <c:idx val="2"/>
          <c:order val="1"/>
          <c:tx>
            <c:strRef>
              <c:f>'Delitos Sexuales'!$A$5</c:f>
              <c:strCache>
                <c:ptCount val="1"/>
                <c:pt idx="0">
                  <c:v>Abusos sexuales contra personas menores de edad e incapaces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Sexuales'!$B$5:$S$5</c15:sqref>
                  </c15:fullRef>
                </c:ext>
              </c:extLst>
              <c:f>'Delitos Sexuales'!$N$5:$S$5</c:f>
              <c:numCache>
                <c:formatCode>#,##0_);\(#,##0\)</c:formatCode>
                <c:ptCount val="6"/>
                <c:pt idx="0">
                  <c:v>2623</c:v>
                </c:pt>
                <c:pt idx="1">
                  <c:v>2826</c:v>
                </c:pt>
                <c:pt idx="2">
                  <c:v>3598</c:v>
                </c:pt>
                <c:pt idx="3">
                  <c:v>3734</c:v>
                </c:pt>
                <c:pt idx="4">
                  <c:v>4562</c:v>
                </c:pt>
                <c:pt idx="5">
                  <c:v>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B-4DCE-A333-407DB0FD5FAC}"/>
            </c:ext>
          </c:extLst>
        </c:ser>
        <c:ser>
          <c:idx val="4"/>
          <c:order val="2"/>
          <c:tx>
            <c:strRef>
              <c:f>'Delitos Sexuales'!$A$7</c:f>
              <c:strCache>
                <c:ptCount val="1"/>
                <c:pt idx="0">
                  <c:v>Violación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Sexuales'!$B$7:$S$7</c15:sqref>
                  </c15:fullRef>
                </c:ext>
              </c:extLst>
              <c:f>'Delitos Sexuales'!$N$7:$S$7</c:f>
              <c:numCache>
                <c:formatCode>#,##0_);\(#,##0\)</c:formatCode>
                <c:ptCount val="6"/>
                <c:pt idx="0">
                  <c:v>1432</c:v>
                </c:pt>
                <c:pt idx="1">
                  <c:v>1470</c:v>
                </c:pt>
                <c:pt idx="2">
                  <c:v>1607</c:v>
                </c:pt>
                <c:pt idx="3">
                  <c:v>1539</c:v>
                </c:pt>
                <c:pt idx="4">
                  <c:v>1890</c:v>
                </c:pt>
                <c:pt idx="5">
                  <c:v>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B-4DCE-A333-407DB0FD5FAC}"/>
            </c:ext>
          </c:extLst>
        </c:ser>
        <c:ser>
          <c:idx val="3"/>
          <c:order val="3"/>
          <c:tx>
            <c:strRef>
              <c:f>'Delitos Sexuales'!$A$6</c:f>
              <c:strCache>
                <c:ptCount val="1"/>
                <c:pt idx="0">
                  <c:v>Relaciones sexuales con personas menores de edad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Sexuales'!$B$6:$S$6</c15:sqref>
                  </c15:fullRef>
                </c:ext>
              </c:extLst>
              <c:f>'Delitos Sexuales'!$N$6:$S$6</c:f>
              <c:numCache>
                <c:formatCode>#,##0_);\(#,##0\)</c:formatCode>
                <c:ptCount val="6"/>
                <c:pt idx="0">
                  <c:v>938</c:v>
                </c:pt>
                <c:pt idx="1">
                  <c:v>1067</c:v>
                </c:pt>
                <c:pt idx="2">
                  <c:v>2220</c:v>
                </c:pt>
                <c:pt idx="3">
                  <c:v>4034</c:v>
                </c:pt>
                <c:pt idx="4">
                  <c:v>4062</c:v>
                </c:pt>
                <c:pt idx="5">
                  <c:v>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B-4DCE-A333-407DB0FD5FAC}"/>
            </c:ext>
          </c:extLst>
        </c:ser>
        <c:ser>
          <c:idx val="5"/>
          <c:order val="4"/>
          <c:tx>
            <c:strRef>
              <c:f>'Delitos Sexuales'!$A$9</c:f>
              <c:strCache>
                <c:ptCount val="1"/>
                <c:pt idx="0">
                  <c:v>Difusión de pornografía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Sexuales'!$B$9:$S$9</c15:sqref>
                  </c15:fullRef>
                </c:ext>
              </c:extLst>
              <c:f>'Delitos Sexuales'!$N$9:$S$9</c:f>
              <c:numCache>
                <c:formatCode>#,##0_);\(#,##0\)</c:formatCode>
                <c:ptCount val="6"/>
                <c:pt idx="0">
                  <c:v>159</c:v>
                </c:pt>
                <c:pt idx="1">
                  <c:v>164</c:v>
                </c:pt>
                <c:pt idx="2">
                  <c:v>182</c:v>
                </c:pt>
                <c:pt idx="3">
                  <c:v>202</c:v>
                </c:pt>
                <c:pt idx="4">
                  <c:v>251</c:v>
                </c:pt>
                <c:pt idx="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7B-4DCE-A333-407DB0FD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646400"/>
        <c:axId val="66647936"/>
      </c:barChart>
      <c:lineChart>
        <c:grouping val="stacked"/>
        <c:varyColors val="0"/>
        <c:ser>
          <c:idx val="0"/>
          <c:order val="5"/>
          <c:tx>
            <c:strRef>
              <c:f>'Delitos Sexuales'!$A$36</c:f>
              <c:strCache>
                <c:ptCount val="1"/>
                <c:pt idx="0">
                  <c:v>Total delitos sexuales por año</c:v>
                </c:pt>
              </c:strCache>
            </c:strRef>
          </c:tx>
          <c:spPr>
            <a:ln w="28575" cap="rnd">
              <a:solidFill>
                <a:srgbClr val="E9611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9611C"/>
              </a:solidFill>
              <a:ln w="9525">
                <a:solidFill>
                  <a:srgbClr val="E9611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'Delitos Sexuales'!$B$4:$S$4</c15:sqref>
                  </c15:fullRef>
                </c:ext>
              </c:extLst>
              <c:f>'Delitos Sexuales'!$N$4:$S$4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Sexuales'!$B$36:$S$36</c15:sqref>
                  </c15:fullRef>
                </c:ext>
              </c:extLst>
              <c:f>'Delitos Sexuales'!$N$36:$S$36</c:f>
              <c:numCache>
                <c:formatCode>#,##0_);\(#,##0\)</c:formatCode>
                <c:ptCount val="6"/>
                <c:pt idx="0">
                  <c:v>6811</c:v>
                </c:pt>
                <c:pt idx="1">
                  <c:v>6900</c:v>
                </c:pt>
                <c:pt idx="2">
                  <c:v>8818</c:v>
                </c:pt>
                <c:pt idx="3">
                  <c:v>10476</c:v>
                </c:pt>
                <c:pt idx="4">
                  <c:v>12348</c:v>
                </c:pt>
                <c:pt idx="5">
                  <c:v>8941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67B-4DCE-A333-407DB0FD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34224"/>
        <c:axId val="2026038384"/>
      </c:lineChart>
      <c:catAx>
        <c:axId val="666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6647936"/>
        <c:crosses val="autoZero"/>
        <c:auto val="1"/>
        <c:lblAlgn val="ctr"/>
        <c:lblOffset val="100"/>
        <c:noMultiLvlLbl val="0"/>
      </c:catAx>
      <c:valAx>
        <c:axId val="6664793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66646400"/>
        <c:crosses val="autoZero"/>
        <c:crossBetween val="between"/>
      </c:valAx>
      <c:valAx>
        <c:axId val="2026038384"/>
        <c:scaling>
          <c:orientation val="minMax"/>
        </c:scaling>
        <c:delete val="1"/>
        <c:axPos val="r"/>
        <c:numFmt formatCode="#,##0_);\(#,##0\)" sourceLinked="1"/>
        <c:majorTickMark val="out"/>
        <c:minorTickMark val="none"/>
        <c:tickLblPos val="nextTo"/>
        <c:crossAx val="2026034224"/>
        <c:crosses val="max"/>
        <c:crossBetween val="between"/>
      </c:valAx>
      <c:catAx>
        <c:axId val="202603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603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028224501265338E-2"/>
          <c:y val="0.87147079126253346"/>
          <c:w val="0.89999995033471913"/>
          <c:h val="3.797311368768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sz="2000" b="1">
                <a:solidFill>
                  <a:sysClr val="windowText" lastClr="000000"/>
                </a:solidFill>
                <a:latin typeface="Segoe UI Semilight" panose="020B0402040204020203" pitchFamily="34" charset="0"/>
                <a:cs typeface="Segoe UI Semilight" panose="020B0402040204020203" pitchFamily="34" charset="0"/>
              </a:rPr>
              <a:t>Distribución porcentual de las denuncias entradas en las Fiscalías Penales de</a:t>
            </a:r>
          </a:p>
          <a:p>
            <a:pPr>
              <a:defRPr sz="2000">
                <a:latin typeface="Segoe UI Semilight" panose="020B0402040204020203" pitchFamily="34" charset="0"/>
                <a:cs typeface="Segoe UI Semilight" panose="020B0402040204020203" pitchFamily="34" charset="0"/>
              </a:defRPr>
            </a:pPr>
            <a:r>
              <a:rPr lang="en-US" sz="2000" b="1">
                <a:solidFill>
                  <a:sysClr val="windowText" lastClr="000000"/>
                </a:solidFill>
                <a:latin typeface="Segoe UI Semilight" panose="020B0402040204020203" pitchFamily="34" charset="0"/>
                <a:cs typeface="Segoe UI Semilight" panose="020B0402040204020203" pitchFamily="34" charset="0"/>
              </a:rPr>
              <a:t>Adultos,  según provincia.</a:t>
            </a:r>
            <a:r>
              <a:rPr lang="en-US" sz="2000" b="1" baseline="0">
                <a:solidFill>
                  <a:sysClr val="windowText" lastClr="000000"/>
                </a:solidFill>
                <a:latin typeface="Segoe UI Semilight" panose="020B0402040204020203" pitchFamily="34" charset="0"/>
                <a:cs typeface="Segoe UI Semilight" panose="020B0402040204020203" pitchFamily="34" charset="0"/>
              </a:rPr>
              <a:t> </a:t>
            </a:r>
            <a:r>
              <a:rPr lang="en-US" sz="2000" b="1">
                <a:solidFill>
                  <a:sysClr val="windowText" lastClr="000000"/>
                </a:solidFill>
                <a:latin typeface="Segoe UI Semilight" panose="020B0402040204020203" pitchFamily="34" charset="0"/>
                <a:cs typeface="Segoe UI Semilight" panose="020B0402040204020203" pitchFamily="34" charset="0"/>
              </a:rPr>
              <a:t>Periodo 2020.</a:t>
            </a:r>
          </a:p>
        </c:rich>
      </c:tx>
      <c:layout>
        <c:manualLayout>
          <c:xMode val="edge"/>
          <c:yMode val="edge"/>
          <c:x val="0.11507082950268194"/>
          <c:y val="8.6657779303951094E-3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32343743588866142"/>
          <c:y val="0.22786095616549309"/>
          <c:w val="0.38477069258601737"/>
          <c:h val="0.64781895863119809"/>
        </c:manualLayout>
      </c:layout>
      <c:doughnutChart>
        <c:varyColors val="1"/>
        <c:ser>
          <c:idx val="0"/>
          <c:order val="0"/>
          <c:tx>
            <c:strRef>
              <c:f>'Delitos Sexuales'!$C$113</c:f>
              <c:strCache>
                <c:ptCount val="1"/>
                <c:pt idx="0">
                  <c:v>Delitos Sexuales</c:v>
                </c:pt>
              </c:strCache>
            </c:strRef>
          </c:tx>
          <c:dPt>
            <c:idx val="0"/>
            <c:bubble3D val="0"/>
            <c:spPr>
              <a:solidFill>
                <a:srgbClr val="E961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24-4211-8BB3-7196B68ED15E}"/>
              </c:ext>
            </c:extLst>
          </c:dPt>
          <c:dPt>
            <c:idx val="1"/>
            <c:bubble3D val="0"/>
            <c:spPr>
              <a:solidFill>
                <a:srgbClr val="2221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24-4211-8BB3-7196B68ED15E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24-4211-8BB3-7196B68ED1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24-4211-8BB3-7196B68ED15E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24-4211-8BB3-7196B68ED15E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24-4211-8BB3-7196B68ED15E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24-4211-8BB3-7196B68ED15E}"/>
              </c:ext>
            </c:extLst>
          </c:dPt>
          <c:dLbls>
            <c:dLbl>
              <c:idx val="0"/>
              <c:layout>
                <c:manualLayout>
                  <c:x val="1.9925510129011011E-2"/>
                  <c:y val="-5.11105076372227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16135855062405"/>
                      <c:h val="0.130541321571777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24-4211-8BB3-7196B68ED15E}"/>
                </c:ext>
              </c:extLst>
            </c:dLbl>
            <c:dLbl>
              <c:idx val="1"/>
              <c:layout>
                <c:manualLayout>
                  <c:x val="5.2742607272233753E-2"/>
                  <c:y val="-1.776001217190125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4-4211-8BB3-7196B68ED15E}"/>
                </c:ext>
              </c:extLst>
            </c:dLbl>
            <c:dLbl>
              <c:idx val="2"/>
              <c:layout>
                <c:manualLayout>
                  <c:x val="4.2194085817786997E-2"/>
                  <c:y val="6.92640474704148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24-4211-8BB3-7196B68ED15E}"/>
                </c:ext>
              </c:extLst>
            </c:dLbl>
            <c:dLbl>
              <c:idx val="3"/>
              <c:layout>
                <c:manualLayout>
                  <c:x val="-2.320674719978285E-2"/>
                  <c:y val="6.216004260165426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24-4211-8BB3-7196B68ED15E}"/>
                </c:ext>
              </c:extLst>
            </c:dLbl>
            <c:dLbl>
              <c:idx val="4"/>
              <c:layout>
                <c:manualLayout>
                  <c:x val="-4.430379010867639E-2"/>
                  <c:y val="4.08480279953727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24-4211-8BB3-7196B68ED15E}"/>
                </c:ext>
              </c:extLst>
            </c:dLbl>
            <c:dLbl>
              <c:idx val="5"/>
              <c:layout>
                <c:manualLayout>
                  <c:x val="-6.4345980872125175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24-4211-8BB3-7196B68ED15E}"/>
                </c:ext>
              </c:extLst>
            </c:dLbl>
            <c:dLbl>
              <c:idx val="6"/>
              <c:layout>
                <c:manualLayout>
                  <c:x val="-5.3797459417678425E-2"/>
                  <c:y val="-3.019202069223216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24-4211-8BB3-7196B68ED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'Delitos Sexuales'!$B$114:$B$120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Puntarenas </c:v>
                </c:pt>
                <c:pt idx="3">
                  <c:v>Limón</c:v>
                </c:pt>
                <c:pt idx="4">
                  <c:v>Cartago</c:v>
                </c:pt>
                <c:pt idx="5">
                  <c:v>Guanacaste</c:v>
                </c:pt>
                <c:pt idx="6">
                  <c:v>Heredia</c:v>
                </c:pt>
              </c:strCache>
            </c:strRef>
          </c:cat>
          <c:val>
            <c:numRef>
              <c:f>'Delitos Sexuales'!$C$114:$C$120</c:f>
              <c:numCache>
                <c:formatCode>#,##0</c:formatCode>
                <c:ptCount val="7"/>
                <c:pt idx="0">
                  <c:v>2654</c:v>
                </c:pt>
                <c:pt idx="1">
                  <c:v>2490</c:v>
                </c:pt>
                <c:pt idx="2">
                  <c:v>1613</c:v>
                </c:pt>
                <c:pt idx="3">
                  <c:v>1473</c:v>
                </c:pt>
                <c:pt idx="4">
                  <c:v>988</c:v>
                </c:pt>
                <c:pt idx="5">
                  <c:v>871</c:v>
                </c:pt>
                <c:pt idx="6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258-AB12-53C64C153A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10"/>
        <c:holeSize val="8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Cantidad de sentencias dictadas en los Tribunales Penales de Adultos por delitos cometidos en el ámbito sexual.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Periodo 2015-2020.</a:t>
            </a:r>
          </a:p>
        </c:rich>
      </c:tx>
      <c:layout>
        <c:manualLayout>
          <c:xMode val="edge"/>
          <c:yMode val="edge"/>
          <c:x val="0.2265822948274297"/>
          <c:y val="4.158930074304034E-2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0452024008790412E-2"/>
          <c:y val="0.17097787252715585"/>
          <c:w val="0.96636843472267875"/>
          <c:h val="0.68994584913090373"/>
        </c:manualLayout>
      </c:layout>
      <c:lineChart>
        <c:grouping val="standard"/>
        <c:varyColors val="0"/>
        <c:ser>
          <c:idx val="1"/>
          <c:order val="0"/>
          <c:tx>
            <c:strRef>
              <c:f>'Delitos Sexuales'!$C$167</c:f>
              <c:strCache>
                <c:ptCount val="1"/>
                <c:pt idx="0">
                  <c:v>Absolutoria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Sexuales'!$I$166:$N$166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'Delitos Sexuales'!$I$167:$N$167</c:f>
              <c:numCache>
                <c:formatCode>#,##0</c:formatCode>
                <c:ptCount val="6"/>
                <c:pt idx="0">
                  <c:v>536</c:v>
                </c:pt>
                <c:pt idx="1">
                  <c:v>497</c:v>
                </c:pt>
                <c:pt idx="2" formatCode="General">
                  <c:v>536</c:v>
                </c:pt>
                <c:pt idx="3" formatCode="General">
                  <c:v>652</c:v>
                </c:pt>
                <c:pt idx="4" formatCode="General">
                  <c:v>778</c:v>
                </c:pt>
                <c:pt idx="5">
                  <c:v>488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52-4B5E-B115-8F639534C9E6}"/>
            </c:ext>
          </c:extLst>
        </c:ser>
        <c:ser>
          <c:idx val="2"/>
          <c:order val="1"/>
          <c:tx>
            <c:strRef>
              <c:f>'Delitos Sexuales'!$C$168</c:f>
              <c:strCache>
                <c:ptCount val="1"/>
                <c:pt idx="0">
                  <c:v>Condenatoria</c:v>
                </c:pt>
              </c:strCache>
            </c:strRef>
          </c:tx>
          <c:spPr>
            <a:ln w="28575" cap="rnd">
              <a:solidFill>
                <a:srgbClr val="E9611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9611C"/>
              </a:solidFill>
              <a:ln w="9525">
                <a:solidFill>
                  <a:srgbClr val="E9611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Sexuales'!$I$166:$N$166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'Delitos Sexuales'!$I$168:$N$168</c:f>
              <c:numCache>
                <c:formatCode>#,##0</c:formatCode>
                <c:ptCount val="6"/>
                <c:pt idx="0">
                  <c:v>647</c:v>
                </c:pt>
                <c:pt idx="1">
                  <c:v>694</c:v>
                </c:pt>
                <c:pt idx="2" formatCode="General">
                  <c:v>745</c:v>
                </c:pt>
                <c:pt idx="3" formatCode="General">
                  <c:v>871</c:v>
                </c:pt>
                <c:pt idx="4" formatCode="General">
                  <c:v>909</c:v>
                </c:pt>
                <c:pt idx="5">
                  <c:v>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952-4B5E-B115-8F639534C9E6}"/>
            </c:ext>
          </c:extLst>
        </c:ser>
        <c:ser>
          <c:idx val="3"/>
          <c:order val="2"/>
          <c:tx>
            <c:strRef>
              <c:f>'Delitos Sexuales'!$C$169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22212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22128"/>
              </a:solidFill>
              <a:ln w="9525">
                <a:solidFill>
                  <a:srgbClr val="22212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Sexuales'!$I$166:$N$166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'Delitos Sexuales'!$I$169:$N$169</c:f>
              <c:numCache>
                <c:formatCode>#,##0</c:formatCode>
                <c:ptCount val="6"/>
                <c:pt idx="0">
                  <c:v>1183</c:v>
                </c:pt>
                <c:pt idx="1">
                  <c:v>1191</c:v>
                </c:pt>
                <c:pt idx="2">
                  <c:v>1281</c:v>
                </c:pt>
                <c:pt idx="3">
                  <c:v>1523</c:v>
                </c:pt>
                <c:pt idx="4">
                  <c:v>1687</c:v>
                </c:pt>
                <c:pt idx="5">
                  <c:v>1126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952-4B5E-B115-8F63953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0176"/>
        <c:axId val="85891712"/>
      </c:lineChart>
      <c:catAx>
        <c:axId val="858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85891712"/>
        <c:crosses val="autoZero"/>
        <c:auto val="1"/>
        <c:lblAlgn val="ctr"/>
        <c:lblOffset val="100"/>
        <c:noMultiLvlLbl val="0"/>
      </c:catAx>
      <c:valAx>
        <c:axId val="85891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58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604839815425684"/>
          <c:y val="0.9071665055022784"/>
          <c:w val="0.20005078110608618"/>
          <c:h val="3.9262982076056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607217</xdr:colOff>
      <xdr:row>37</xdr:row>
      <xdr:rowOff>95251</xdr:rowOff>
    </xdr:from>
    <xdr:to>
      <xdr:col>16</xdr:col>
      <xdr:colOff>666747</xdr:colOff>
      <xdr:row>81</xdr:row>
      <xdr:rowOff>76201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</xdr:colOff>
      <xdr:row>109</xdr:row>
      <xdr:rowOff>104773</xdr:rowOff>
    </xdr:from>
    <xdr:to>
      <xdr:col>13</xdr:col>
      <xdr:colOff>1019175</xdr:colOff>
      <xdr:row>156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109536</xdr:colOff>
      <xdr:row>174</xdr:row>
      <xdr:rowOff>4762</xdr:rowOff>
    </xdr:from>
    <xdr:to>
      <xdr:col>14</xdr:col>
      <xdr:colOff>821532</xdr:colOff>
      <xdr:row>218</xdr:row>
      <xdr:rowOff>130969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416719</xdr:colOff>
      <xdr:row>5</xdr:row>
      <xdr:rowOff>0</xdr:rowOff>
    </xdr:from>
    <xdr:to>
      <xdr:col>28</xdr:col>
      <xdr:colOff>404953</xdr:colOff>
      <xdr:row>17</xdr:row>
      <xdr:rowOff>45384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AC5B7D9-F91E-40AC-8CE8-A34B010A1C35}"/>
            </a:ext>
          </a:extLst>
        </xdr:cNvPr>
        <xdr:cNvSpPr/>
      </xdr:nvSpPr>
      <xdr:spPr>
        <a:xfrm>
          <a:off x="22038469" y="309563"/>
          <a:ext cx="2131359" cy="190275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24</xdr:col>
      <xdr:colOff>402679</xdr:colOff>
      <xdr:row>20</xdr:row>
      <xdr:rowOff>122566</xdr:rowOff>
    </xdr:from>
    <xdr:to>
      <xdr:col>28</xdr:col>
      <xdr:colOff>390913</xdr:colOff>
      <xdr:row>33</xdr:row>
      <xdr:rowOff>1262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E36E2DD-D087-4B4C-994F-4DED5205BE87}"/>
            </a:ext>
          </a:extLst>
        </xdr:cNvPr>
        <xdr:cNvSpPr/>
      </xdr:nvSpPr>
      <xdr:spPr>
        <a:xfrm>
          <a:off x="22024429" y="2753847"/>
          <a:ext cx="2131359" cy="190275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0.38558</cdr:x>
      <cdr:y>0.94168</cdr:y>
    </cdr:from>
    <cdr:to>
      <cdr:x>0.60439</cdr:x>
      <cdr:y>0.9761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86D65356-6AB4-479C-B204-C7545260C9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99846" y="6036468"/>
          <a:ext cx="5731321" cy="220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E9611C"/>
          </a:solidFill>
        </a:ln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0.28795</cdr:x>
      <cdr:y>0.96051</cdr:y>
    </cdr:from>
    <cdr:to>
      <cdr:x>0.73059</cdr:x>
      <cdr:y>1</cdr:y>
    </cdr:to>
    <cdr:pic>
      <cdr:nvPicPr>
        <cdr:cNvPr id="4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29F45D93-5648-43BC-9912-5FAA84D0E0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66818" y="6868507"/>
          <a:ext cx="5329209" cy="28238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0.42791</cdr:x>
      <cdr:y>0.95122</cdr:y>
    </cdr:from>
    <cdr:to>
      <cdr:x>0.65972</cdr:x>
      <cdr:y>0.9897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F0D84506-0845-47D3-ACA4-C74122B8E8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759797" y="6099874"/>
          <a:ext cx="3661952" cy="24676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eonce/Desktop/Asuntos%20y%20solicitudes%20varias/Revisiones%20como%20profesional%20(cierres%20anuales)/2017/Fiscal&#237;as%20Penales/Entrada%20Neta/Final/Cuadros%20Entrada%20Neta%20M.P.%202017%20(19%20Julio%2020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eonce/Desktop/Delitos%20Sexuales%20y%20LPVcM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letrabajo\Entrada%20Neta\2019\Final\Cuadros%20Entrada%20Neta%20M.P.%202019%20(10%20de%20Julio%2020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</sheetNames>
    <sheetDataSet>
      <sheetData sheetId="0" refreshError="1"/>
      <sheetData sheetId="1" refreshError="1"/>
      <sheetData sheetId="2" refreshError="1"/>
      <sheetData sheetId="3" refreshError="1">
        <row r="49">
          <cell r="A49" t="str">
            <v>Abusos sexuales contra las personas mayores de edad</v>
          </cell>
          <cell r="B49">
            <v>602</v>
          </cell>
          <cell r="C49">
            <v>583</v>
          </cell>
        </row>
        <row r="50">
          <cell r="A50" t="str">
            <v>Abusos sexuales contra las personas mayores de edad  (tentativa de)</v>
          </cell>
          <cell r="B50">
            <v>20</v>
          </cell>
          <cell r="C50">
            <v>20</v>
          </cell>
        </row>
        <row r="51">
          <cell r="A51" t="str">
            <v>Abusos sexuales contra personas menores de edad e incapaces (tentativa de)</v>
          </cell>
          <cell r="B51">
            <v>92</v>
          </cell>
          <cell r="C51">
            <v>89</v>
          </cell>
        </row>
        <row r="52">
          <cell r="A52" t="str">
            <v>Abusos sexuales contra personas menores de edad e incapaces</v>
          </cell>
          <cell r="B52">
            <v>4282</v>
          </cell>
          <cell r="C52">
            <v>3598</v>
          </cell>
        </row>
        <row r="53">
          <cell r="A53" t="str">
            <v xml:space="preserve">Actos sexuales remunerados con personas menores de edad </v>
          </cell>
          <cell r="B53">
            <v>44</v>
          </cell>
          <cell r="C53">
            <v>43</v>
          </cell>
        </row>
        <row r="54">
          <cell r="A54" t="str">
            <v>Corrupción de menores agravada</v>
          </cell>
          <cell r="B54">
            <v>4</v>
          </cell>
          <cell r="C54">
            <v>4</v>
          </cell>
        </row>
        <row r="55">
          <cell r="A55" t="str">
            <v>Corrupción de una persona menor de edad e incapaz</v>
          </cell>
          <cell r="B55">
            <v>6</v>
          </cell>
          <cell r="C55">
            <v>6</v>
          </cell>
        </row>
        <row r="56">
          <cell r="A56" t="str">
            <v>Difusión de pornografía</v>
          </cell>
          <cell r="B56">
            <v>293</v>
          </cell>
          <cell r="C56">
            <v>182</v>
          </cell>
        </row>
        <row r="57">
          <cell r="A57" t="str">
            <v>Fabricación, producción o reproducción de pornografía</v>
          </cell>
          <cell r="B57">
            <v>20</v>
          </cell>
          <cell r="C57">
            <v>18</v>
          </cell>
        </row>
        <row r="58">
          <cell r="A58" t="str">
            <v>Proxenetismo</v>
          </cell>
          <cell r="B58">
            <v>55</v>
          </cell>
          <cell r="C58">
            <v>53</v>
          </cell>
        </row>
        <row r="59">
          <cell r="A59" t="str">
            <v>Proxenetismo Agravado</v>
          </cell>
          <cell r="B59">
            <v>16</v>
          </cell>
          <cell r="C59">
            <v>16</v>
          </cell>
        </row>
        <row r="60">
          <cell r="A60" t="str">
            <v>Rapto Impropio</v>
          </cell>
          <cell r="B60">
            <v>7</v>
          </cell>
          <cell r="C60">
            <v>7</v>
          </cell>
        </row>
        <row r="61">
          <cell r="A61" t="str">
            <v>Rapto propio</v>
          </cell>
          <cell r="B61">
            <v>6</v>
          </cell>
          <cell r="C61">
            <v>6</v>
          </cell>
        </row>
        <row r="62">
          <cell r="A62" t="str">
            <v>Relaciones sexuales con menores (tentativa de)</v>
          </cell>
          <cell r="B62">
            <v>59</v>
          </cell>
          <cell r="C62">
            <v>59</v>
          </cell>
        </row>
        <row r="63">
          <cell r="A63" t="str">
            <v>Relaciones sexuales con personas menores de edad</v>
          </cell>
          <cell r="B63">
            <v>2489</v>
          </cell>
          <cell r="C63">
            <v>2220</v>
          </cell>
        </row>
        <row r="64">
          <cell r="A64" t="str">
            <v>Relaciones sexuales remuneradas con personas menores de edad (tentativa de)</v>
          </cell>
          <cell r="B64">
            <v>2</v>
          </cell>
          <cell r="C64">
            <v>2</v>
          </cell>
        </row>
        <row r="65">
          <cell r="A65" t="str">
            <v>Rufianería</v>
          </cell>
          <cell r="B65">
            <v>4</v>
          </cell>
          <cell r="C65">
            <v>4</v>
          </cell>
        </row>
        <row r="66">
          <cell r="A66" t="str">
            <v>Seducción o encuentros con menores por medios electrónicos</v>
          </cell>
          <cell r="B66">
            <v>163</v>
          </cell>
          <cell r="C66">
            <v>141</v>
          </cell>
        </row>
        <row r="67">
          <cell r="A67" t="str">
            <v>Tenencia de material pornográfico</v>
          </cell>
          <cell r="B67">
            <v>13</v>
          </cell>
          <cell r="C67">
            <v>11</v>
          </cell>
        </row>
        <row r="68">
          <cell r="A68" t="str">
            <v>Trata de personas</v>
          </cell>
          <cell r="B68">
            <v>139</v>
          </cell>
          <cell r="C68">
            <v>137</v>
          </cell>
        </row>
        <row r="69">
          <cell r="A69" t="str">
            <v>Violación</v>
          </cell>
          <cell r="B69">
            <v>1814</v>
          </cell>
          <cell r="C69">
            <v>1607</v>
          </cell>
        </row>
        <row r="70">
          <cell r="A70" t="str">
            <v>Violación calificada</v>
          </cell>
          <cell r="B70">
            <v>14</v>
          </cell>
          <cell r="C70">
            <v>12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"/>
      <sheetName val="C-4"/>
      <sheetName val="C-5"/>
    </sheetNames>
    <sheetDataSet>
      <sheetData sheetId="0" refreshError="1">
        <row r="15">
          <cell r="A15" t="str">
            <v>Abusos sexuales contra las personas mayores de edad</v>
          </cell>
          <cell r="B15">
            <v>302</v>
          </cell>
          <cell r="C15">
            <v>288</v>
          </cell>
        </row>
        <row r="16">
          <cell r="A16" t="str">
            <v>Abusos sexuales contra las personas mayores de edad  (tentativa de)</v>
          </cell>
          <cell r="B16">
            <v>0</v>
          </cell>
          <cell r="C16">
            <v>0</v>
          </cell>
        </row>
        <row r="17">
          <cell r="A17" t="str">
            <v>Abusos sexuales contra personas menores de edad e incapaces (tentativa de)</v>
          </cell>
          <cell r="B17">
            <v>10</v>
          </cell>
          <cell r="C17">
            <v>10</v>
          </cell>
        </row>
        <row r="18">
          <cell r="A18" t="str">
            <v>Abusos sexuales contra personas menores de edad e incapaces</v>
          </cell>
          <cell r="B18">
            <v>4386</v>
          </cell>
          <cell r="C18">
            <v>3734</v>
          </cell>
        </row>
        <row r="19">
          <cell r="A19" t="str">
            <v xml:space="preserve">Actos sexuales remunerados con personas menores de edad </v>
          </cell>
          <cell r="B19">
            <v>41</v>
          </cell>
          <cell r="C19">
            <v>38</v>
          </cell>
        </row>
        <row r="20">
          <cell r="A20" t="str">
            <v>Corrupción de menores agravada</v>
          </cell>
          <cell r="B20">
            <v>159</v>
          </cell>
          <cell r="C20">
            <v>158</v>
          </cell>
        </row>
        <row r="21">
          <cell r="A21" t="str">
            <v>Corrupción de una persona menor de edad e incapaz</v>
          </cell>
          <cell r="B21">
            <v>11</v>
          </cell>
          <cell r="C21">
            <v>0</v>
          </cell>
        </row>
        <row r="22">
          <cell r="A22" t="str">
            <v>Difusión de pornografía</v>
          </cell>
          <cell r="B22">
            <v>313</v>
          </cell>
          <cell r="C22">
            <v>202</v>
          </cell>
        </row>
        <row r="23">
          <cell r="A23" t="str">
            <v>Fabricación, producción o reproducción de pornografía</v>
          </cell>
          <cell r="B23">
            <v>34</v>
          </cell>
          <cell r="C23">
            <v>30</v>
          </cell>
        </row>
        <row r="24">
          <cell r="A24" t="str">
            <v>Proxenetismo</v>
          </cell>
          <cell r="B24">
            <v>42</v>
          </cell>
          <cell r="C24">
            <v>41</v>
          </cell>
        </row>
        <row r="25">
          <cell r="A25" t="str">
            <v>Proxenetismo Agravado</v>
          </cell>
          <cell r="B25">
            <v>8</v>
          </cell>
          <cell r="C25">
            <v>8</v>
          </cell>
        </row>
        <row r="26">
          <cell r="A26" t="str">
            <v>Rapto Impropio</v>
          </cell>
          <cell r="B26">
            <v>7</v>
          </cell>
          <cell r="C26">
            <v>6</v>
          </cell>
        </row>
        <row r="27">
          <cell r="A27" t="str">
            <v>Rapto propio</v>
          </cell>
          <cell r="B27">
            <v>2</v>
          </cell>
          <cell r="C27">
            <v>2</v>
          </cell>
        </row>
        <row r="28">
          <cell r="A28" t="str">
            <v>Relaciones sexuales con menores (tentativa de)</v>
          </cell>
          <cell r="B28">
            <v>2</v>
          </cell>
          <cell r="C28">
            <v>2</v>
          </cell>
        </row>
        <row r="29">
          <cell r="A29" t="str">
            <v>Relaciones sexuales con personas menores de edad</v>
          </cell>
          <cell r="B29">
            <v>4346</v>
          </cell>
          <cell r="C29">
            <v>4034</v>
          </cell>
        </row>
        <row r="30">
          <cell r="A30" t="str">
            <v>Relaciones sexuales remuneradas con personas menores de edad (tentativa de)</v>
          </cell>
          <cell r="B30">
            <v>1</v>
          </cell>
          <cell r="C30">
            <v>1</v>
          </cell>
        </row>
        <row r="31">
          <cell r="A31" t="str">
            <v>Rufianería</v>
          </cell>
          <cell r="B31">
            <v>4</v>
          </cell>
          <cell r="C31">
            <v>4</v>
          </cell>
        </row>
        <row r="32">
          <cell r="A32" t="str">
            <v>Seducción o encuentros con menores por medios electrónicos</v>
          </cell>
          <cell r="B32">
            <v>265</v>
          </cell>
          <cell r="C32">
            <v>229</v>
          </cell>
        </row>
        <row r="33">
          <cell r="A33" t="str">
            <v>Tenencia de material pornográfico</v>
          </cell>
          <cell r="B33">
            <v>15</v>
          </cell>
          <cell r="C33">
            <v>12</v>
          </cell>
        </row>
        <row r="34">
          <cell r="A34" t="str">
            <v>Trata de personas</v>
          </cell>
          <cell r="B34">
            <v>139</v>
          </cell>
          <cell r="C34">
            <v>137</v>
          </cell>
        </row>
        <row r="35">
          <cell r="A35" t="str">
            <v>Violación</v>
          </cell>
          <cell r="B35">
            <v>1727</v>
          </cell>
          <cell r="C35">
            <v>1539</v>
          </cell>
        </row>
        <row r="36">
          <cell r="A36" t="str">
            <v>Violación calificada</v>
          </cell>
          <cell r="B36">
            <v>1</v>
          </cell>
          <cell r="C36">
            <v>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</sheetNames>
    <sheetDataSet>
      <sheetData sheetId="0" refreshError="1"/>
      <sheetData sheetId="1" refreshError="1"/>
      <sheetData sheetId="2">
        <row r="21">
          <cell r="A21" t="str">
            <v>Abandono Dañino de Animales (Artículo 229 Bis)</v>
          </cell>
          <cell r="B21">
            <v>9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1</v>
          </cell>
          <cell r="K21">
            <v>0</v>
          </cell>
          <cell r="L21">
            <v>1</v>
          </cell>
          <cell r="M21">
            <v>0</v>
          </cell>
          <cell r="N21">
            <v>1</v>
          </cell>
          <cell r="O21">
            <v>1</v>
          </cell>
          <cell r="P21">
            <v>1</v>
          </cell>
          <cell r="Q21">
            <v>2</v>
          </cell>
        </row>
        <row r="22">
          <cell r="A22" t="str">
            <v>Abandono de incapaces</v>
          </cell>
          <cell r="B22">
            <v>429</v>
          </cell>
          <cell r="C22">
            <v>27</v>
          </cell>
          <cell r="D22">
            <v>82</v>
          </cell>
          <cell r="E22">
            <v>33</v>
          </cell>
          <cell r="F22">
            <v>32</v>
          </cell>
          <cell r="G22">
            <v>35</v>
          </cell>
          <cell r="H22">
            <v>14</v>
          </cell>
          <cell r="I22">
            <v>42</v>
          </cell>
          <cell r="J22">
            <v>41</v>
          </cell>
          <cell r="K22">
            <v>2</v>
          </cell>
          <cell r="L22">
            <v>27</v>
          </cell>
          <cell r="M22">
            <v>38</v>
          </cell>
          <cell r="N22">
            <v>6</v>
          </cell>
          <cell r="O22">
            <v>18</v>
          </cell>
          <cell r="P22">
            <v>6</v>
          </cell>
          <cell r="Q22">
            <v>26</v>
          </cell>
        </row>
        <row r="23">
          <cell r="A23" t="str">
            <v>Abandono por causa de honor</v>
          </cell>
          <cell r="B23">
            <v>4</v>
          </cell>
          <cell r="C23">
            <v>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1</v>
          </cell>
          <cell r="P23">
            <v>0</v>
          </cell>
          <cell r="Q23">
            <v>0</v>
          </cell>
        </row>
        <row r="24">
          <cell r="A24" t="str">
            <v>Aborto con o sin consentimiento</v>
          </cell>
          <cell r="B24">
            <v>6</v>
          </cell>
          <cell r="C24">
            <v>0</v>
          </cell>
          <cell r="D24">
            <v>0</v>
          </cell>
          <cell r="E24">
            <v>3</v>
          </cell>
          <cell r="F24">
            <v>1</v>
          </cell>
          <cell r="G24">
            <v>0</v>
          </cell>
          <cell r="H24">
            <v>1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 t="str">
            <v>Aborto culposo</v>
          </cell>
          <cell r="B25">
            <v>4</v>
          </cell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</row>
        <row r="26">
          <cell r="A26" t="str">
            <v>Aborto procurado</v>
          </cell>
          <cell r="B26">
            <v>11</v>
          </cell>
          <cell r="C26">
            <v>1</v>
          </cell>
          <cell r="D26">
            <v>2</v>
          </cell>
          <cell r="E26">
            <v>2</v>
          </cell>
          <cell r="F26">
            <v>0</v>
          </cell>
          <cell r="G26">
            <v>1</v>
          </cell>
          <cell r="H26">
            <v>2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Abuso de autoridad</v>
          </cell>
          <cell r="B27">
            <v>1628</v>
          </cell>
          <cell r="C27">
            <v>370</v>
          </cell>
          <cell r="D27">
            <v>84</v>
          </cell>
          <cell r="E27">
            <v>129</v>
          </cell>
          <cell r="F27">
            <v>119</v>
          </cell>
          <cell r="G27">
            <v>96</v>
          </cell>
          <cell r="H27">
            <v>40</v>
          </cell>
          <cell r="I27">
            <v>115</v>
          </cell>
          <cell r="J27">
            <v>132</v>
          </cell>
          <cell r="K27">
            <v>54</v>
          </cell>
          <cell r="L27">
            <v>73</v>
          </cell>
          <cell r="M27">
            <v>146</v>
          </cell>
          <cell r="N27">
            <v>64</v>
          </cell>
          <cell r="O27">
            <v>54</v>
          </cell>
          <cell r="P27">
            <v>58</v>
          </cell>
          <cell r="Q27">
            <v>94</v>
          </cell>
        </row>
        <row r="28">
          <cell r="A28" t="str">
            <v>Abusos sexuales contra las personas mayores de edad</v>
          </cell>
          <cell r="B28">
            <v>766</v>
          </cell>
          <cell r="C28">
            <v>61</v>
          </cell>
          <cell r="D28">
            <v>72</v>
          </cell>
          <cell r="E28">
            <v>79</v>
          </cell>
          <cell r="F28">
            <v>55</v>
          </cell>
          <cell r="G28">
            <v>71</v>
          </cell>
          <cell r="H28">
            <v>36</v>
          </cell>
          <cell r="I28">
            <v>62</v>
          </cell>
          <cell r="J28">
            <v>56</v>
          </cell>
          <cell r="K28">
            <v>28</v>
          </cell>
          <cell r="L28">
            <v>42</v>
          </cell>
          <cell r="M28">
            <v>52</v>
          </cell>
          <cell r="N28">
            <v>35</v>
          </cell>
          <cell r="O28">
            <v>48</v>
          </cell>
          <cell r="P28">
            <v>26</v>
          </cell>
          <cell r="Q28">
            <v>43</v>
          </cell>
        </row>
        <row r="29">
          <cell r="A29" t="str">
            <v>Abusos sexuales contra las personas mayores de edad  (tentativa de)</v>
          </cell>
          <cell r="B29">
            <v>18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2</v>
          </cell>
          <cell r="L29">
            <v>3</v>
          </cell>
          <cell r="M29">
            <v>2</v>
          </cell>
          <cell r="N29">
            <v>1</v>
          </cell>
          <cell r="O29">
            <v>1</v>
          </cell>
          <cell r="P29">
            <v>1</v>
          </cell>
          <cell r="Q29">
            <v>4</v>
          </cell>
        </row>
        <row r="30">
          <cell r="A30" t="str">
            <v>Abusos sexuales contra personas menores de edad e incapaces</v>
          </cell>
          <cell r="B30">
            <v>4562</v>
          </cell>
          <cell r="C30">
            <v>196</v>
          </cell>
          <cell r="D30">
            <v>279</v>
          </cell>
          <cell r="E30">
            <v>541</v>
          </cell>
          <cell r="F30">
            <v>481</v>
          </cell>
          <cell r="G30">
            <v>360</v>
          </cell>
          <cell r="H30">
            <v>175</v>
          </cell>
          <cell r="I30">
            <v>524</v>
          </cell>
          <cell r="J30">
            <v>398</v>
          </cell>
          <cell r="K30">
            <v>84</v>
          </cell>
          <cell r="L30">
            <v>218</v>
          </cell>
          <cell r="M30">
            <v>245</v>
          </cell>
          <cell r="N30">
            <v>148</v>
          </cell>
          <cell r="O30">
            <v>223</v>
          </cell>
          <cell r="P30">
            <v>157</v>
          </cell>
          <cell r="Q30">
            <v>533</v>
          </cell>
        </row>
        <row r="31">
          <cell r="A31" t="str">
            <v>Abusos sexuales contra personas menores de edad e incapaces (tentativa de)</v>
          </cell>
          <cell r="B31">
            <v>50</v>
          </cell>
          <cell r="C31">
            <v>5</v>
          </cell>
          <cell r="D31">
            <v>0</v>
          </cell>
          <cell r="E31">
            <v>15</v>
          </cell>
          <cell r="F31">
            <v>0</v>
          </cell>
          <cell r="G31">
            <v>3</v>
          </cell>
          <cell r="H31">
            <v>5</v>
          </cell>
          <cell r="I31">
            <v>8</v>
          </cell>
          <cell r="J31">
            <v>0</v>
          </cell>
          <cell r="K31">
            <v>1</v>
          </cell>
          <cell r="L31">
            <v>0</v>
          </cell>
          <cell r="M31">
            <v>7</v>
          </cell>
          <cell r="N31">
            <v>2</v>
          </cell>
          <cell r="O31">
            <v>3</v>
          </cell>
          <cell r="P31">
            <v>0</v>
          </cell>
          <cell r="Q31">
            <v>1</v>
          </cell>
        </row>
        <row r="32">
          <cell r="A32" t="str">
            <v>Accionamiento de arma</v>
          </cell>
          <cell r="B32">
            <v>331</v>
          </cell>
          <cell r="C32">
            <v>28</v>
          </cell>
          <cell r="D32">
            <v>33</v>
          </cell>
          <cell r="E32">
            <v>63</v>
          </cell>
          <cell r="F32">
            <v>14</v>
          </cell>
          <cell r="G32">
            <v>9</v>
          </cell>
          <cell r="H32">
            <v>11</v>
          </cell>
          <cell r="I32">
            <v>49</v>
          </cell>
          <cell r="J32">
            <v>23</v>
          </cell>
          <cell r="K32">
            <v>11</v>
          </cell>
          <cell r="L32">
            <v>13</v>
          </cell>
          <cell r="M32">
            <v>14</v>
          </cell>
          <cell r="N32">
            <v>8</v>
          </cell>
          <cell r="O32">
            <v>22</v>
          </cell>
          <cell r="P32">
            <v>20</v>
          </cell>
          <cell r="Q32">
            <v>13</v>
          </cell>
        </row>
        <row r="33">
          <cell r="A33" t="str">
            <v>Actos Hostiles</v>
          </cell>
          <cell r="B33">
            <v>1</v>
          </cell>
          <cell r="C33">
            <v>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 xml:space="preserve">Actos sexuales remunerados con personas menores de edad </v>
          </cell>
          <cell r="B34">
            <v>45</v>
          </cell>
          <cell r="C34">
            <v>5</v>
          </cell>
          <cell r="D34">
            <v>1</v>
          </cell>
          <cell r="E34">
            <v>4</v>
          </cell>
          <cell r="F34">
            <v>0</v>
          </cell>
          <cell r="G34">
            <v>2</v>
          </cell>
          <cell r="H34">
            <v>2</v>
          </cell>
          <cell r="I34">
            <v>6</v>
          </cell>
          <cell r="J34">
            <v>3</v>
          </cell>
          <cell r="K34">
            <v>1</v>
          </cell>
          <cell r="L34">
            <v>6</v>
          </cell>
          <cell r="M34">
            <v>2</v>
          </cell>
          <cell r="N34">
            <v>1</v>
          </cell>
          <cell r="O34">
            <v>6</v>
          </cell>
          <cell r="P34">
            <v>2</v>
          </cell>
          <cell r="Q34">
            <v>4</v>
          </cell>
        </row>
        <row r="35">
          <cell r="A35" t="str">
            <v>Administración fraudulenta</v>
          </cell>
          <cell r="B35">
            <v>399</v>
          </cell>
          <cell r="C35">
            <v>71</v>
          </cell>
          <cell r="D35">
            <v>46</v>
          </cell>
          <cell r="E35">
            <v>60</v>
          </cell>
          <cell r="F35">
            <v>24</v>
          </cell>
          <cell r="G35">
            <v>15</v>
          </cell>
          <cell r="H35">
            <v>19</v>
          </cell>
          <cell r="I35">
            <v>36</v>
          </cell>
          <cell r="J35">
            <v>29</v>
          </cell>
          <cell r="K35">
            <v>12</v>
          </cell>
          <cell r="L35">
            <v>25</v>
          </cell>
          <cell r="M35">
            <v>16</v>
          </cell>
          <cell r="N35">
            <v>9</v>
          </cell>
          <cell r="O35">
            <v>11</v>
          </cell>
          <cell r="P35">
            <v>11</v>
          </cell>
          <cell r="Q35">
            <v>15</v>
          </cell>
        </row>
        <row r="36">
          <cell r="A36" t="str">
            <v>Administración irregular</v>
          </cell>
          <cell r="B36">
            <v>2</v>
          </cell>
          <cell r="C36">
            <v>1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Adquisición o procesamiento ilegal de productos forestales</v>
          </cell>
          <cell r="B37">
            <v>23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1</v>
          </cell>
          <cell r="L37">
            <v>5</v>
          </cell>
          <cell r="M37">
            <v>0</v>
          </cell>
          <cell r="N37">
            <v>0</v>
          </cell>
          <cell r="O37">
            <v>13</v>
          </cell>
          <cell r="P37">
            <v>1</v>
          </cell>
          <cell r="Q37">
            <v>2</v>
          </cell>
        </row>
        <row r="38">
          <cell r="A38" t="str">
            <v>Adulteración de otras sustancias</v>
          </cell>
          <cell r="B38">
            <v>4</v>
          </cell>
          <cell r="C38">
            <v>2</v>
          </cell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Agiotaje</v>
          </cell>
          <cell r="B39">
            <v>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</v>
          </cell>
          <cell r="O39">
            <v>0</v>
          </cell>
          <cell r="P39">
            <v>0</v>
          </cell>
          <cell r="Q39">
            <v>0</v>
          </cell>
        </row>
        <row r="40">
          <cell r="A40" t="str">
            <v>Agresión calificada</v>
          </cell>
          <cell r="B40">
            <v>154</v>
          </cell>
          <cell r="C40">
            <v>7</v>
          </cell>
          <cell r="D40">
            <v>7</v>
          </cell>
          <cell r="E40">
            <v>15</v>
          </cell>
          <cell r="F40">
            <v>7</v>
          </cell>
          <cell r="G40">
            <v>1</v>
          </cell>
          <cell r="H40">
            <v>4</v>
          </cell>
          <cell r="I40">
            <v>24</v>
          </cell>
          <cell r="J40">
            <v>28</v>
          </cell>
          <cell r="K40">
            <v>0</v>
          </cell>
          <cell r="L40">
            <v>10</v>
          </cell>
          <cell r="M40">
            <v>9</v>
          </cell>
          <cell r="N40">
            <v>1</v>
          </cell>
          <cell r="O40">
            <v>6</v>
          </cell>
          <cell r="P40">
            <v>25</v>
          </cell>
          <cell r="Q40">
            <v>10</v>
          </cell>
        </row>
        <row r="41">
          <cell r="A41" t="str">
            <v>Agresión con arma</v>
          </cell>
          <cell r="B41">
            <v>6576</v>
          </cell>
          <cell r="C41">
            <v>543</v>
          </cell>
          <cell r="D41">
            <v>432</v>
          </cell>
          <cell r="E41">
            <v>674</v>
          </cell>
          <cell r="F41">
            <v>423</v>
          </cell>
          <cell r="G41">
            <v>402</v>
          </cell>
          <cell r="H41">
            <v>216</v>
          </cell>
          <cell r="I41">
            <v>659</v>
          </cell>
          <cell r="J41">
            <v>353</v>
          </cell>
          <cell r="K41">
            <v>236</v>
          </cell>
          <cell r="L41">
            <v>577</v>
          </cell>
          <cell r="M41">
            <v>567</v>
          </cell>
          <cell r="N41">
            <v>203</v>
          </cell>
          <cell r="O41">
            <v>416</v>
          </cell>
          <cell r="P41">
            <v>465</v>
          </cell>
          <cell r="Q41">
            <v>410</v>
          </cell>
        </row>
        <row r="42">
          <cell r="A42" t="str">
            <v>Agresión física</v>
          </cell>
          <cell r="B42">
            <v>704</v>
          </cell>
          <cell r="C42">
            <v>29</v>
          </cell>
          <cell r="D42">
            <v>70</v>
          </cell>
          <cell r="E42">
            <v>56</v>
          </cell>
          <cell r="F42">
            <v>34</v>
          </cell>
          <cell r="G42">
            <v>19</v>
          </cell>
          <cell r="H42">
            <v>25</v>
          </cell>
          <cell r="I42">
            <v>77</v>
          </cell>
          <cell r="J42">
            <v>167</v>
          </cell>
          <cell r="K42">
            <v>4</v>
          </cell>
          <cell r="L42">
            <v>23</v>
          </cell>
          <cell r="M42">
            <v>38</v>
          </cell>
          <cell r="N42">
            <v>83</v>
          </cell>
          <cell r="O42">
            <v>20</v>
          </cell>
          <cell r="P42">
            <v>11</v>
          </cell>
          <cell r="Q42">
            <v>48</v>
          </cell>
        </row>
        <row r="43">
          <cell r="A43" t="str">
            <v>Agresión psicológica</v>
          </cell>
          <cell r="B43">
            <v>591</v>
          </cell>
          <cell r="C43">
            <v>25</v>
          </cell>
          <cell r="D43">
            <v>51</v>
          </cell>
          <cell r="E43">
            <v>121</v>
          </cell>
          <cell r="F43">
            <v>24</v>
          </cell>
          <cell r="G43">
            <v>22</v>
          </cell>
          <cell r="H43">
            <v>49</v>
          </cell>
          <cell r="I43">
            <v>55</v>
          </cell>
          <cell r="J43">
            <v>57</v>
          </cell>
          <cell r="K43">
            <v>10</v>
          </cell>
          <cell r="L43">
            <v>27</v>
          </cell>
          <cell r="M43">
            <v>40</v>
          </cell>
          <cell r="N43">
            <v>17</v>
          </cell>
          <cell r="O43">
            <v>40</v>
          </cell>
          <cell r="P43">
            <v>17</v>
          </cell>
          <cell r="Q43">
            <v>36</v>
          </cell>
        </row>
        <row r="44">
          <cell r="A44" t="str">
            <v>Agresión sexual</v>
          </cell>
          <cell r="B44">
            <v>3</v>
          </cell>
          <cell r="C44">
            <v>0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</v>
          </cell>
          <cell r="O44">
            <v>1</v>
          </cell>
          <cell r="P44">
            <v>0</v>
          </cell>
          <cell r="Q44">
            <v>0</v>
          </cell>
        </row>
        <row r="45">
          <cell r="A45" t="str">
            <v>Allanamiento ilegal</v>
          </cell>
          <cell r="B45">
            <v>22</v>
          </cell>
          <cell r="C45">
            <v>1</v>
          </cell>
          <cell r="D45">
            <v>0</v>
          </cell>
          <cell r="E45">
            <v>3</v>
          </cell>
          <cell r="F45">
            <v>1</v>
          </cell>
          <cell r="G45">
            <v>2</v>
          </cell>
          <cell r="H45">
            <v>3</v>
          </cell>
          <cell r="I45">
            <v>2</v>
          </cell>
          <cell r="J45">
            <v>1</v>
          </cell>
          <cell r="K45">
            <v>0</v>
          </cell>
          <cell r="L45">
            <v>0</v>
          </cell>
          <cell r="M45">
            <v>2</v>
          </cell>
          <cell r="N45">
            <v>2</v>
          </cell>
          <cell r="O45">
            <v>1</v>
          </cell>
          <cell r="P45">
            <v>1</v>
          </cell>
          <cell r="Q45">
            <v>3</v>
          </cell>
        </row>
        <row r="46">
          <cell r="A46" t="str">
            <v>Almacenamiento de Drogas, Sustancias o Productos sin Autorización Legal</v>
          </cell>
          <cell r="B46">
            <v>21</v>
          </cell>
          <cell r="C46">
            <v>1</v>
          </cell>
          <cell r="D46">
            <v>0</v>
          </cell>
          <cell r="E46">
            <v>2</v>
          </cell>
          <cell r="F46">
            <v>0</v>
          </cell>
          <cell r="G46">
            <v>0</v>
          </cell>
          <cell r="H46">
            <v>3</v>
          </cell>
          <cell r="I46">
            <v>2</v>
          </cell>
          <cell r="J46">
            <v>2</v>
          </cell>
          <cell r="K46">
            <v>3</v>
          </cell>
          <cell r="L46">
            <v>1</v>
          </cell>
          <cell r="M46">
            <v>1</v>
          </cell>
          <cell r="N46">
            <v>1</v>
          </cell>
          <cell r="O46">
            <v>3</v>
          </cell>
          <cell r="P46">
            <v>2</v>
          </cell>
          <cell r="Q46">
            <v>0</v>
          </cell>
        </row>
        <row r="47">
          <cell r="A47" t="str">
            <v>Alteración de características</v>
          </cell>
          <cell r="B47">
            <v>296</v>
          </cell>
          <cell r="C47">
            <v>35</v>
          </cell>
          <cell r="D47">
            <v>12</v>
          </cell>
          <cell r="E47">
            <v>24</v>
          </cell>
          <cell r="F47">
            <v>18</v>
          </cell>
          <cell r="G47">
            <v>14</v>
          </cell>
          <cell r="H47">
            <v>35</v>
          </cell>
          <cell r="I47">
            <v>14</v>
          </cell>
          <cell r="J47">
            <v>45</v>
          </cell>
          <cell r="K47">
            <v>0</v>
          </cell>
          <cell r="L47">
            <v>18</v>
          </cell>
          <cell r="M47">
            <v>17</v>
          </cell>
          <cell r="N47">
            <v>5</v>
          </cell>
          <cell r="O47">
            <v>0</v>
          </cell>
          <cell r="P47">
            <v>12</v>
          </cell>
          <cell r="Q47">
            <v>47</v>
          </cell>
        </row>
        <row r="48">
          <cell r="A48" t="str">
            <v>Alteración de datos y sabotaje informático</v>
          </cell>
          <cell r="B48">
            <v>16</v>
          </cell>
          <cell r="C48">
            <v>8</v>
          </cell>
          <cell r="D48">
            <v>0</v>
          </cell>
          <cell r="E48">
            <v>1</v>
          </cell>
          <cell r="F48">
            <v>2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</row>
        <row r="49">
          <cell r="A49" t="str">
            <v>Amenaza a un funcionario público</v>
          </cell>
          <cell r="B49">
            <v>617</v>
          </cell>
          <cell r="C49">
            <v>36</v>
          </cell>
          <cell r="D49">
            <v>50</v>
          </cell>
          <cell r="E49">
            <v>27</v>
          </cell>
          <cell r="F49">
            <v>48</v>
          </cell>
          <cell r="G49">
            <v>26</v>
          </cell>
          <cell r="H49">
            <v>39</v>
          </cell>
          <cell r="I49">
            <v>72</v>
          </cell>
          <cell r="J49">
            <v>47</v>
          </cell>
          <cell r="K49">
            <v>21</v>
          </cell>
          <cell r="L49">
            <v>53</v>
          </cell>
          <cell r="M49">
            <v>46</v>
          </cell>
          <cell r="N49">
            <v>27</v>
          </cell>
          <cell r="O49">
            <v>39</v>
          </cell>
          <cell r="P49">
            <v>36</v>
          </cell>
          <cell r="Q49">
            <v>50</v>
          </cell>
        </row>
        <row r="50">
          <cell r="A50" t="str">
            <v>Amenazas agravadas</v>
          </cell>
          <cell r="B50">
            <v>2806</v>
          </cell>
          <cell r="C50">
            <v>206</v>
          </cell>
          <cell r="D50">
            <v>143</v>
          </cell>
          <cell r="E50">
            <v>468</v>
          </cell>
          <cell r="F50">
            <v>122</v>
          </cell>
          <cell r="G50">
            <v>75</v>
          </cell>
          <cell r="H50">
            <v>63</v>
          </cell>
          <cell r="I50">
            <v>340</v>
          </cell>
          <cell r="J50">
            <v>285</v>
          </cell>
          <cell r="K50">
            <v>48</v>
          </cell>
          <cell r="L50">
            <v>148</v>
          </cell>
          <cell r="M50">
            <v>190</v>
          </cell>
          <cell r="N50">
            <v>129</v>
          </cell>
          <cell r="O50">
            <v>113</v>
          </cell>
          <cell r="P50">
            <v>218</v>
          </cell>
          <cell r="Q50">
            <v>258</v>
          </cell>
        </row>
        <row r="51">
          <cell r="A51" t="str">
            <v>Amenazas contra una mujer-violencia psicológica</v>
          </cell>
          <cell r="B51">
            <v>2078</v>
          </cell>
          <cell r="C51">
            <v>74</v>
          </cell>
          <cell r="D51">
            <v>134</v>
          </cell>
          <cell r="E51">
            <v>318</v>
          </cell>
          <cell r="F51">
            <v>204</v>
          </cell>
          <cell r="G51">
            <v>96</v>
          </cell>
          <cell r="H51">
            <v>59</v>
          </cell>
          <cell r="I51">
            <v>168</v>
          </cell>
          <cell r="J51">
            <v>123</v>
          </cell>
          <cell r="K51">
            <v>54</v>
          </cell>
          <cell r="L51">
            <v>177</v>
          </cell>
          <cell r="M51">
            <v>134</v>
          </cell>
          <cell r="N51">
            <v>77</v>
          </cell>
          <cell r="O51">
            <v>224</v>
          </cell>
          <cell r="P51">
            <v>46</v>
          </cell>
          <cell r="Q51">
            <v>190</v>
          </cell>
        </row>
        <row r="52">
          <cell r="A52" t="str">
            <v>Apertura de caminos o trochas en bosque</v>
          </cell>
          <cell r="B52">
            <v>8</v>
          </cell>
          <cell r="C52">
            <v>1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</v>
          </cell>
          <cell r="Q52">
            <v>0</v>
          </cell>
        </row>
        <row r="53">
          <cell r="A53" t="str">
            <v>Apropiación de bienes obsequiados al estado</v>
          </cell>
          <cell r="B53">
            <v>2</v>
          </cell>
          <cell r="C53">
            <v>0</v>
          </cell>
          <cell r="D53">
            <v>0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>Apropiación irregular</v>
          </cell>
          <cell r="B54">
            <v>264</v>
          </cell>
          <cell r="C54">
            <v>40</v>
          </cell>
          <cell r="D54">
            <v>36</v>
          </cell>
          <cell r="E54">
            <v>36</v>
          </cell>
          <cell r="F54">
            <v>18</v>
          </cell>
          <cell r="G54">
            <v>4</v>
          </cell>
          <cell r="H54">
            <v>9</v>
          </cell>
          <cell r="I54">
            <v>4</v>
          </cell>
          <cell r="J54">
            <v>21</v>
          </cell>
          <cell r="K54">
            <v>10</v>
          </cell>
          <cell r="L54">
            <v>8</v>
          </cell>
          <cell r="M54">
            <v>16</v>
          </cell>
          <cell r="N54">
            <v>22</v>
          </cell>
          <cell r="O54">
            <v>32</v>
          </cell>
          <cell r="P54">
            <v>2</v>
          </cell>
          <cell r="Q54">
            <v>6</v>
          </cell>
        </row>
        <row r="55">
          <cell r="A55" t="str">
            <v>Apropiación y retención indebida</v>
          </cell>
          <cell r="B55">
            <v>4948</v>
          </cell>
          <cell r="C55">
            <v>1315</v>
          </cell>
          <cell r="D55">
            <v>352</v>
          </cell>
          <cell r="E55">
            <v>437</v>
          </cell>
          <cell r="F55">
            <v>327</v>
          </cell>
          <cell r="G55">
            <v>336</v>
          </cell>
          <cell r="H55">
            <v>208</v>
          </cell>
          <cell r="I55">
            <v>323</v>
          </cell>
          <cell r="J55">
            <v>471</v>
          </cell>
          <cell r="K55">
            <v>126</v>
          </cell>
          <cell r="L55">
            <v>230</v>
          </cell>
          <cell r="M55">
            <v>263</v>
          </cell>
          <cell r="N55">
            <v>121</v>
          </cell>
          <cell r="O55">
            <v>141</v>
          </cell>
          <cell r="P55">
            <v>156</v>
          </cell>
          <cell r="Q55">
            <v>142</v>
          </cell>
        </row>
        <row r="56">
          <cell r="A56" t="str">
            <v>Aprovechamiento de productos forestales en propiedad privada sin el permiso de la AFE o en excediendo el permiso Art. 61 inc a)</v>
          </cell>
          <cell r="B56">
            <v>55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3</v>
          </cell>
          <cell r="H56">
            <v>0</v>
          </cell>
          <cell r="I56">
            <v>9</v>
          </cell>
          <cell r="J56">
            <v>6</v>
          </cell>
          <cell r="K56">
            <v>18</v>
          </cell>
          <cell r="L56">
            <v>9</v>
          </cell>
          <cell r="M56">
            <v>1</v>
          </cell>
          <cell r="N56">
            <v>0</v>
          </cell>
          <cell r="O56">
            <v>4</v>
          </cell>
          <cell r="P56">
            <v>0</v>
          </cell>
          <cell r="Q56">
            <v>5</v>
          </cell>
        </row>
        <row r="57">
          <cell r="A57" t="str">
            <v>Aprovechamiento de recursos forestales patrimonio natural del Estado</v>
          </cell>
          <cell r="B57">
            <v>22</v>
          </cell>
          <cell r="C57">
            <v>0</v>
          </cell>
          <cell r="D57">
            <v>0</v>
          </cell>
          <cell r="E57">
            <v>2</v>
          </cell>
          <cell r="F57">
            <v>0</v>
          </cell>
          <cell r="G57">
            <v>1</v>
          </cell>
          <cell r="H57">
            <v>0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3</v>
          </cell>
          <cell r="N57">
            <v>0</v>
          </cell>
          <cell r="O57">
            <v>11</v>
          </cell>
          <cell r="P57">
            <v>0</v>
          </cell>
          <cell r="Q57">
            <v>1</v>
          </cell>
        </row>
        <row r="58">
          <cell r="A58" t="str">
            <v>Aprovechamiento en áreas de protección</v>
          </cell>
          <cell r="B58">
            <v>43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8</v>
          </cell>
          <cell r="H58">
            <v>4</v>
          </cell>
          <cell r="I58">
            <v>7</v>
          </cell>
          <cell r="J58">
            <v>2</v>
          </cell>
          <cell r="K58">
            <v>0</v>
          </cell>
          <cell r="L58">
            <v>6</v>
          </cell>
          <cell r="M58">
            <v>2</v>
          </cell>
          <cell r="N58">
            <v>0</v>
          </cell>
          <cell r="O58">
            <v>10</v>
          </cell>
          <cell r="P58">
            <v>1</v>
          </cell>
          <cell r="Q58">
            <v>3</v>
          </cell>
        </row>
        <row r="59">
          <cell r="A59" t="str">
            <v>Asociación ilícita</v>
          </cell>
          <cell r="B59">
            <v>10</v>
          </cell>
          <cell r="C59">
            <v>4</v>
          </cell>
          <cell r="D59">
            <v>4</v>
          </cell>
          <cell r="E59">
            <v>0</v>
          </cell>
          <cell r="F59">
            <v>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</row>
        <row r="60">
          <cell r="A60" t="str">
            <v>Atentado a la autoridad pública</v>
          </cell>
          <cell r="B60">
            <v>8</v>
          </cell>
          <cell r="C60">
            <v>2</v>
          </cell>
          <cell r="D60">
            <v>0</v>
          </cell>
          <cell r="E60">
            <v>0</v>
          </cell>
          <cell r="F60">
            <v>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Autocalumnia</v>
          </cell>
          <cell r="B61">
            <v>3</v>
          </cell>
          <cell r="C61">
            <v>1</v>
          </cell>
          <cell r="D61">
            <v>0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 t="str">
            <v>Autorización de Actos Indebidos</v>
          </cell>
          <cell r="B62">
            <v>3</v>
          </cell>
          <cell r="C62">
            <v>3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 t="str">
            <v>Calumnias</v>
          </cell>
          <cell r="B63">
            <v>20</v>
          </cell>
          <cell r="C63">
            <v>8</v>
          </cell>
          <cell r="D63">
            <v>0</v>
          </cell>
          <cell r="E63">
            <v>2</v>
          </cell>
          <cell r="F63">
            <v>2</v>
          </cell>
          <cell r="G63">
            <v>1</v>
          </cell>
          <cell r="H63">
            <v>0</v>
          </cell>
          <cell r="I63">
            <v>2</v>
          </cell>
          <cell r="J63">
            <v>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2</v>
          </cell>
        </row>
        <row r="64">
          <cell r="A64" t="str">
            <v>Cambio de uso del suelo (bosque)</v>
          </cell>
          <cell r="B64">
            <v>35</v>
          </cell>
          <cell r="C64">
            <v>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16</v>
          </cell>
          <cell r="J64">
            <v>4</v>
          </cell>
          <cell r="K64">
            <v>1</v>
          </cell>
          <cell r="L64">
            <v>0</v>
          </cell>
          <cell r="M64">
            <v>2</v>
          </cell>
          <cell r="N64">
            <v>0</v>
          </cell>
          <cell r="O64">
            <v>0</v>
          </cell>
          <cell r="P64">
            <v>0</v>
          </cell>
          <cell r="Q64">
            <v>11</v>
          </cell>
        </row>
        <row r="65">
          <cell r="A65" t="str">
            <v>Captación indebida de manifestaciones verbales</v>
          </cell>
          <cell r="B65">
            <v>17</v>
          </cell>
          <cell r="C65">
            <v>4</v>
          </cell>
          <cell r="D65">
            <v>2</v>
          </cell>
          <cell r="E65">
            <v>0</v>
          </cell>
          <cell r="F65">
            <v>1</v>
          </cell>
          <cell r="G65">
            <v>1</v>
          </cell>
          <cell r="H65">
            <v>2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 t="str">
            <v>Circulación de moneda falsa recibida de buena fe</v>
          </cell>
          <cell r="B66">
            <v>228</v>
          </cell>
          <cell r="C66">
            <v>81</v>
          </cell>
          <cell r="D66">
            <v>7</v>
          </cell>
          <cell r="E66">
            <v>19</v>
          </cell>
          <cell r="F66">
            <v>8</v>
          </cell>
          <cell r="G66">
            <v>10</v>
          </cell>
          <cell r="H66">
            <v>3</v>
          </cell>
          <cell r="I66">
            <v>12</v>
          </cell>
          <cell r="J66">
            <v>25</v>
          </cell>
          <cell r="K66">
            <v>3</v>
          </cell>
          <cell r="L66">
            <v>9</v>
          </cell>
          <cell r="M66">
            <v>13</v>
          </cell>
          <cell r="N66">
            <v>13</v>
          </cell>
          <cell r="O66">
            <v>7</v>
          </cell>
          <cell r="P66">
            <v>11</v>
          </cell>
          <cell r="Q66">
            <v>7</v>
          </cell>
        </row>
        <row r="67">
          <cell r="A67" t="str">
            <v>Circulación de sustancias envenenadas o adulteradas</v>
          </cell>
          <cell r="B67">
            <v>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</row>
        <row r="68">
          <cell r="A68" t="str">
            <v>Coacción</v>
          </cell>
          <cell r="B68">
            <v>169</v>
          </cell>
          <cell r="C68">
            <v>34</v>
          </cell>
          <cell r="D68">
            <v>22</v>
          </cell>
          <cell r="E68">
            <v>36</v>
          </cell>
          <cell r="F68">
            <v>11</v>
          </cell>
          <cell r="G68">
            <v>5</v>
          </cell>
          <cell r="H68">
            <v>3</v>
          </cell>
          <cell r="I68">
            <v>12</v>
          </cell>
          <cell r="J68">
            <v>9</v>
          </cell>
          <cell r="K68">
            <v>6</v>
          </cell>
          <cell r="L68">
            <v>6</v>
          </cell>
          <cell r="M68">
            <v>6</v>
          </cell>
          <cell r="N68">
            <v>3</v>
          </cell>
          <cell r="O68">
            <v>9</v>
          </cell>
          <cell r="P68">
            <v>2</v>
          </cell>
          <cell r="Q68">
            <v>5</v>
          </cell>
        </row>
        <row r="69">
          <cell r="A69" t="str">
            <v>Cohecho impropio</v>
          </cell>
          <cell r="B69">
            <v>13</v>
          </cell>
          <cell r="C69">
            <v>5</v>
          </cell>
          <cell r="D69">
            <v>0</v>
          </cell>
          <cell r="E69">
            <v>0</v>
          </cell>
          <cell r="F69">
            <v>2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1</v>
          </cell>
          <cell r="M69">
            <v>1</v>
          </cell>
          <cell r="N69">
            <v>0</v>
          </cell>
          <cell r="O69">
            <v>0</v>
          </cell>
          <cell r="P69">
            <v>1</v>
          </cell>
          <cell r="Q69">
            <v>2</v>
          </cell>
        </row>
        <row r="70">
          <cell r="A70" t="str">
            <v>Cohecho propio</v>
          </cell>
          <cell r="B70">
            <v>20</v>
          </cell>
          <cell r="C70">
            <v>7</v>
          </cell>
          <cell r="D70">
            <v>2</v>
          </cell>
          <cell r="E70">
            <v>0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4</v>
          </cell>
          <cell r="L70">
            <v>0</v>
          </cell>
          <cell r="M70">
            <v>1</v>
          </cell>
          <cell r="N70">
            <v>1</v>
          </cell>
          <cell r="O70">
            <v>2</v>
          </cell>
          <cell r="P70">
            <v>0</v>
          </cell>
          <cell r="Q70">
            <v>1</v>
          </cell>
        </row>
        <row r="71">
          <cell r="A71" t="str">
            <v>Comercio de armas, explosivos y pólvora</v>
          </cell>
          <cell r="B71">
            <v>60</v>
          </cell>
          <cell r="C71">
            <v>0</v>
          </cell>
          <cell r="D71">
            <v>1</v>
          </cell>
          <cell r="E71">
            <v>0</v>
          </cell>
          <cell r="F71">
            <v>3</v>
          </cell>
          <cell r="G71">
            <v>24</v>
          </cell>
          <cell r="H71">
            <v>0</v>
          </cell>
          <cell r="I71">
            <v>5</v>
          </cell>
          <cell r="J71">
            <v>5</v>
          </cell>
          <cell r="K71">
            <v>7</v>
          </cell>
          <cell r="L71">
            <v>1</v>
          </cell>
          <cell r="M71">
            <v>2</v>
          </cell>
          <cell r="N71">
            <v>0</v>
          </cell>
          <cell r="O71">
            <v>7</v>
          </cell>
          <cell r="P71">
            <v>5</v>
          </cell>
          <cell r="Q71">
            <v>0</v>
          </cell>
        </row>
        <row r="72">
          <cell r="A72" t="str">
            <v>Comercio de droga y sustancias sin autorización legal</v>
          </cell>
          <cell r="B72">
            <v>27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1</v>
          </cell>
          <cell r="H72">
            <v>0</v>
          </cell>
          <cell r="I72">
            <v>18</v>
          </cell>
          <cell r="J72">
            <v>0</v>
          </cell>
          <cell r="K72">
            <v>0</v>
          </cell>
          <cell r="L72">
            <v>5</v>
          </cell>
          <cell r="M72">
            <v>2</v>
          </cell>
          <cell r="N72">
            <v>0</v>
          </cell>
          <cell r="O72">
            <v>1</v>
          </cell>
          <cell r="P72">
            <v>0</v>
          </cell>
          <cell r="Q72">
            <v>0</v>
          </cell>
        </row>
        <row r="73">
          <cell r="A73" t="str">
            <v>Comercio, trafico o trasiego de flora silvestre, productos y subproductos de especies en peligro de extinción sin el permiso del SINAC</v>
          </cell>
          <cell r="B73">
            <v>5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2</v>
          </cell>
          <cell r="L73">
            <v>0</v>
          </cell>
          <cell r="M73">
            <v>1</v>
          </cell>
          <cell r="N73">
            <v>0</v>
          </cell>
          <cell r="O73">
            <v>1</v>
          </cell>
          <cell r="P73">
            <v>0</v>
          </cell>
          <cell r="Q73">
            <v>0</v>
          </cell>
        </row>
        <row r="74">
          <cell r="A74" t="str">
            <v>Comercio, trafico, trasiego de animales silvestres sin el permiso del SINAC</v>
          </cell>
          <cell r="B74">
            <v>40</v>
          </cell>
          <cell r="C74">
            <v>11</v>
          </cell>
          <cell r="D74">
            <v>0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5</v>
          </cell>
          <cell r="L74">
            <v>5</v>
          </cell>
          <cell r="M74">
            <v>1</v>
          </cell>
          <cell r="N74">
            <v>0</v>
          </cell>
          <cell r="O74">
            <v>9</v>
          </cell>
          <cell r="P74">
            <v>3</v>
          </cell>
          <cell r="Q74">
            <v>3</v>
          </cell>
        </row>
        <row r="75">
          <cell r="A75" t="str">
            <v>Concusión</v>
          </cell>
          <cell r="B75">
            <v>41</v>
          </cell>
          <cell r="C75">
            <v>11</v>
          </cell>
          <cell r="D75">
            <v>0</v>
          </cell>
          <cell r="E75">
            <v>0</v>
          </cell>
          <cell r="F75">
            <v>4</v>
          </cell>
          <cell r="G75">
            <v>2</v>
          </cell>
          <cell r="H75">
            <v>0</v>
          </cell>
          <cell r="I75">
            <v>1</v>
          </cell>
          <cell r="J75">
            <v>2</v>
          </cell>
          <cell r="K75">
            <v>6</v>
          </cell>
          <cell r="L75">
            <v>5</v>
          </cell>
          <cell r="M75">
            <v>1</v>
          </cell>
          <cell r="N75">
            <v>3</v>
          </cell>
          <cell r="O75">
            <v>3</v>
          </cell>
          <cell r="P75">
            <v>2</v>
          </cell>
          <cell r="Q75">
            <v>1</v>
          </cell>
        </row>
        <row r="76">
          <cell r="A76" t="str">
            <v>Conducción temeraria</v>
          </cell>
          <cell r="B76">
            <v>2894</v>
          </cell>
          <cell r="C76">
            <v>287</v>
          </cell>
          <cell r="D76">
            <v>164</v>
          </cell>
          <cell r="E76">
            <v>143</v>
          </cell>
          <cell r="F76">
            <v>180</v>
          </cell>
          <cell r="G76">
            <v>215</v>
          </cell>
          <cell r="H76">
            <v>148</v>
          </cell>
          <cell r="I76">
            <v>328</v>
          </cell>
          <cell r="J76">
            <v>243</v>
          </cell>
          <cell r="K76">
            <v>117</v>
          </cell>
          <cell r="L76">
            <v>313</v>
          </cell>
          <cell r="M76">
            <v>194</v>
          </cell>
          <cell r="N76">
            <v>199</v>
          </cell>
          <cell r="O76">
            <v>116</v>
          </cell>
          <cell r="P76">
            <v>89</v>
          </cell>
          <cell r="Q76">
            <v>158</v>
          </cell>
        </row>
        <row r="77">
          <cell r="A77" t="str">
            <v>Conductas sexuales abusivas</v>
          </cell>
          <cell r="B77">
            <v>11</v>
          </cell>
          <cell r="C77">
            <v>0</v>
          </cell>
          <cell r="D77">
            <v>0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8</v>
          </cell>
        </row>
        <row r="78">
          <cell r="A78" t="str">
            <v>Contagio venéreo</v>
          </cell>
          <cell r="B78">
            <v>9</v>
          </cell>
          <cell r="C78">
            <v>0</v>
          </cell>
          <cell r="D78">
            <v>0</v>
          </cell>
          <cell r="E78">
            <v>2</v>
          </cell>
          <cell r="F78">
            <v>0</v>
          </cell>
          <cell r="G78">
            <v>1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1</v>
          </cell>
          <cell r="M78">
            <v>1</v>
          </cell>
          <cell r="N78">
            <v>0</v>
          </cell>
          <cell r="O78">
            <v>2</v>
          </cell>
          <cell r="P78">
            <v>1</v>
          </cell>
          <cell r="Q78">
            <v>0</v>
          </cell>
        </row>
        <row r="79">
          <cell r="A79" t="str">
            <v>Contrabando Agravado. Artículo 213</v>
          </cell>
          <cell r="B79">
            <v>7</v>
          </cell>
          <cell r="C79">
            <v>5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0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 t="str">
            <v>Contrabando. Artículo 211</v>
          </cell>
          <cell r="B80">
            <v>67</v>
          </cell>
          <cell r="C80">
            <v>16</v>
          </cell>
          <cell r="D80">
            <v>1</v>
          </cell>
          <cell r="E80">
            <v>4</v>
          </cell>
          <cell r="F80">
            <v>5</v>
          </cell>
          <cell r="G80">
            <v>5</v>
          </cell>
          <cell r="H80">
            <v>1</v>
          </cell>
          <cell r="I80">
            <v>4</v>
          </cell>
          <cell r="J80">
            <v>1</v>
          </cell>
          <cell r="K80">
            <v>6</v>
          </cell>
          <cell r="L80">
            <v>0</v>
          </cell>
          <cell r="M80">
            <v>0</v>
          </cell>
          <cell r="N80">
            <v>2</v>
          </cell>
          <cell r="O80">
            <v>17</v>
          </cell>
          <cell r="P80">
            <v>5</v>
          </cell>
          <cell r="Q80">
            <v>0</v>
          </cell>
        </row>
        <row r="81">
          <cell r="A81" t="str">
            <v>Corrupción de menores agravada</v>
          </cell>
          <cell r="B81">
            <v>138</v>
          </cell>
          <cell r="C81">
            <v>18</v>
          </cell>
          <cell r="D81">
            <v>18</v>
          </cell>
          <cell r="E81">
            <v>6</v>
          </cell>
          <cell r="F81">
            <v>17</v>
          </cell>
          <cell r="G81">
            <v>6</v>
          </cell>
          <cell r="H81">
            <v>6</v>
          </cell>
          <cell r="I81">
            <v>17</v>
          </cell>
          <cell r="J81">
            <v>6</v>
          </cell>
          <cell r="K81">
            <v>4</v>
          </cell>
          <cell r="L81">
            <v>6</v>
          </cell>
          <cell r="M81">
            <v>5</v>
          </cell>
          <cell r="N81">
            <v>4</v>
          </cell>
          <cell r="O81">
            <v>7</v>
          </cell>
          <cell r="P81">
            <v>0</v>
          </cell>
          <cell r="Q81">
            <v>18</v>
          </cell>
        </row>
        <row r="82">
          <cell r="A82" t="str">
            <v>Corrupción de una persona menor de edad e incapaz</v>
          </cell>
          <cell r="B82">
            <v>40</v>
          </cell>
          <cell r="C82">
            <v>1</v>
          </cell>
          <cell r="D82">
            <v>0</v>
          </cell>
          <cell r="E82">
            <v>4</v>
          </cell>
          <cell r="F82">
            <v>2</v>
          </cell>
          <cell r="G82">
            <v>3</v>
          </cell>
          <cell r="H82">
            <v>1</v>
          </cell>
          <cell r="I82">
            <v>5</v>
          </cell>
          <cell r="J82">
            <v>3</v>
          </cell>
          <cell r="K82">
            <v>0</v>
          </cell>
          <cell r="L82">
            <v>3</v>
          </cell>
          <cell r="M82">
            <v>7</v>
          </cell>
          <cell r="N82">
            <v>1</v>
          </cell>
          <cell r="O82">
            <v>6</v>
          </cell>
          <cell r="P82">
            <v>3</v>
          </cell>
          <cell r="Q82">
            <v>1</v>
          </cell>
        </row>
        <row r="83">
          <cell r="A83" t="str">
            <v>Corrupción de sustancias alimenticias o medicinales</v>
          </cell>
          <cell r="B83">
            <v>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 t="str">
            <v>Creación de Peligro para Transportes Terrestres</v>
          </cell>
          <cell r="B84">
            <v>2</v>
          </cell>
          <cell r="C84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 t="str">
            <v>Crueldad contra los animales</v>
          </cell>
          <cell r="B85">
            <v>64</v>
          </cell>
          <cell r="C85">
            <v>4</v>
          </cell>
          <cell r="D85">
            <v>3</v>
          </cell>
          <cell r="E85">
            <v>5</v>
          </cell>
          <cell r="F85">
            <v>1</v>
          </cell>
          <cell r="G85">
            <v>5</v>
          </cell>
          <cell r="H85">
            <v>4</v>
          </cell>
          <cell r="I85">
            <v>15</v>
          </cell>
          <cell r="J85">
            <v>4</v>
          </cell>
          <cell r="K85">
            <v>2</v>
          </cell>
          <cell r="L85">
            <v>2</v>
          </cell>
          <cell r="M85">
            <v>6</v>
          </cell>
          <cell r="N85">
            <v>2</v>
          </cell>
          <cell r="O85">
            <v>6</v>
          </cell>
          <cell r="P85">
            <v>1</v>
          </cell>
          <cell r="Q85">
            <v>4</v>
          </cell>
        </row>
        <row r="86">
          <cell r="A86" t="str">
            <v>Cultivo de droga, sustancias o productos sin autorización legal</v>
          </cell>
          <cell r="B86">
            <v>25</v>
          </cell>
          <cell r="C86">
            <v>3</v>
          </cell>
          <cell r="D86">
            <v>0</v>
          </cell>
          <cell r="E86">
            <v>1</v>
          </cell>
          <cell r="F86">
            <v>3</v>
          </cell>
          <cell r="G86">
            <v>0</v>
          </cell>
          <cell r="H86">
            <v>2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M86">
            <v>1</v>
          </cell>
          <cell r="N86">
            <v>4</v>
          </cell>
          <cell r="O86">
            <v>7</v>
          </cell>
          <cell r="P86">
            <v>2</v>
          </cell>
          <cell r="Q86">
            <v>0</v>
          </cell>
        </row>
        <row r="87">
          <cell r="A87" t="str">
            <v>Daño agravado</v>
          </cell>
          <cell r="B87">
            <v>176</v>
          </cell>
          <cell r="C87">
            <v>9</v>
          </cell>
          <cell r="D87">
            <v>27</v>
          </cell>
          <cell r="E87">
            <v>11</v>
          </cell>
          <cell r="F87">
            <v>13</v>
          </cell>
          <cell r="G87">
            <v>6</v>
          </cell>
          <cell r="H87">
            <v>9</v>
          </cell>
          <cell r="I87">
            <v>19</v>
          </cell>
          <cell r="J87">
            <v>25</v>
          </cell>
          <cell r="K87">
            <v>4</v>
          </cell>
          <cell r="L87">
            <v>9</v>
          </cell>
          <cell r="M87">
            <v>12</v>
          </cell>
          <cell r="N87">
            <v>2</v>
          </cell>
          <cell r="O87">
            <v>10</v>
          </cell>
          <cell r="P87">
            <v>7</v>
          </cell>
          <cell r="Q87">
            <v>13</v>
          </cell>
        </row>
        <row r="88">
          <cell r="A88" t="str">
            <v>Daño patrimonial</v>
          </cell>
          <cell r="B88">
            <v>225</v>
          </cell>
          <cell r="C88">
            <v>6</v>
          </cell>
          <cell r="D88">
            <v>16</v>
          </cell>
          <cell r="E88">
            <v>18</v>
          </cell>
          <cell r="F88">
            <v>24</v>
          </cell>
          <cell r="G88">
            <v>6</v>
          </cell>
          <cell r="H88">
            <v>5</v>
          </cell>
          <cell r="I88">
            <v>7</v>
          </cell>
          <cell r="J88">
            <v>18</v>
          </cell>
          <cell r="K88">
            <v>7</v>
          </cell>
          <cell r="L88">
            <v>34</v>
          </cell>
          <cell r="M88">
            <v>14</v>
          </cell>
          <cell r="N88">
            <v>9</v>
          </cell>
          <cell r="O88">
            <v>32</v>
          </cell>
          <cell r="P88">
            <v>4</v>
          </cell>
          <cell r="Q88">
            <v>25</v>
          </cell>
        </row>
        <row r="89">
          <cell r="A89" t="str">
            <v>Daños</v>
          </cell>
          <cell r="B89">
            <v>5637</v>
          </cell>
          <cell r="C89">
            <v>352</v>
          </cell>
          <cell r="D89">
            <v>297</v>
          </cell>
          <cell r="E89">
            <v>471</v>
          </cell>
          <cell r="F89">
            <v>391</v>
          </cell>
          <cell r="G89">
            <v>332</v>
          </cell>
          <cell r="H89">
            <v>239</v>
          </cell>
          <cell r="I89">
            <v>672</v>
          </cell>
          <cell r="J89">
            <v>471</v>
          </cell>
          <cell r="K89">
            <v>177</v>
          </cell>
          <cell r="L89">
            <v>389</v>
          </cell>
          <cell r="M89">
            <v>408</v>
          </cell>
          <cell r="N89">
            <v>332</v>
          </cell>
          <cell r="O89">
            <v>415</v>
          </cell>
          <cell r="P89">
            <v>377</v>
          </cell>
          <cell r="Q89">
            <v>314</v>
          </cell>
        </row>
        <row r="90">
          <cell r="A90" t="str">
            <v>Defraudación fiscal aduanera. artículo 214</v>
          </cell>
          <cell r="B90">
            <v>32</v>
          </cell>
          <cell r="C90">
            <v>27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3</v>
          </cell>
          <cell r="L90">
            <v>0</v>
          </cell>
          <cell r="M90">
            <v>1</v>
          </cell>
          <cell r="N90">
            <v>1</v>
          </cell>
          <cell r="O90">
            <v>0</v>
          </cell>
          <cell r="P90">
            <v>0</v>
          </cell>
          <cell r="Q90">
            <v>0</v>
          </cell>
        </row>
        <row r="91">
          <cell r="A91" t="str">
            <v>Delitos informáticos. Artículo 221</v>
          </cell>
          <cell r="B91">
            <v>167</v>
          </cell>
          <cell r="C91">
            <v>3</v>
          </cell>
          <cell r="D91">
            <v>0</v>
          </cell>
          <cell r="E91">
            <v>0</v>
          </cell>
          <cell r="F91">
            <v>108</v>
          </cell>
          <cell r="G91">
            <v>7</v>
          </cell>
          <cell r="H91">
            <v>11</v>
          </cell>
          <cell r="I91">
            <v>0</v>
          </cell>
          <cell r="J91">
            <v>9</v>
          </cell>
          <cell r="K91">
            <v>0</v>
          </cell>
          <cell r="L91">
            <v>8</v>
          </cell>
          <cell r="M91">
            <v>0</v>
          </cell>
          <cell r="N91">
            <v>11</v>
          </cell>
          <cell r="O91">
            <v>0</v>
          </cell>
          <cell r="P91">
            <v>6</v>
          </cell>
          <cell r="Q91">
            <v>4</v>
          </cell>
        </row>
        <row r="92">
          <cell r="A92" t="str">
            <v>Delitos de carácter internacional</v>
          </cell>
          <cell r="B92">
            <v>1</v>
          </cell>
          <cell r="C92">
            <v>0</v>
          </cell>
          <cell r="D92">
            <v>0</v>
          </cell>
          <cell r="E92">
            <v>0</v>
          </cell>
          <cell r="F92">
            <v>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Demora injustificada de pagos</v>
          </cell>
          <cell r="B93">
            <v>1</v>
          </cell>
          <cell r="C93">
            <v>1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Denuncia y querella calumniosa y calumnia real</v>
          </cell>
          <cell r="B94">
            <v>54</v>
          </cell>
          <cell r="C94">
            <v>18</v>
          </cell>
          <cell r="D94">
            <v>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5</v>
          </cell>
          <cell r="J94">
            <v>0</v>
          </cell>
          <cell r="K94">
            <v>2</v>
          </cell>
          <cell r="L94">
            <v>4</v>
          </cell>
          <cell r="M94">
            <v>6</v>
          </cell>
          <cell r="N94">
            <v>0</v>
          </cell>
          <cell r="O94">
            <v>3</v>
          </cell>
          <cell r="P94">
            <v>2</v>
          </cell>
          <cell r="Q94">
            <v>1</v>
          </cell>
        </row>
        <row r="95">
          <cell r="A95" t="str">
            <v>Desastre culposo</v>
          </cell>
          <cell r="B95">
            <v>3</v>
          </cell>
          <cell r="C95">
            <v>0</v>
          </cell>
          <cell r="D95">
            <v>0</v>
          </cell>
          <cell r="E95">
            <v>2</v>
          </cell>
          <cell r="F95">
            <v>0</v>
          </cell>
          <cell r="G95">
            <v>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Descuido con Animales (Artículo 130 Bis)</v>
          </cell>
          <cell r="B96">
            <v>81</v>
          </cell>
          <cell r="C96">
            <v>4</v>
          </cell>
          <cell r="D96">
            <v>7</v>
          </cell>
          <cell r="E96">
            <v>9</v>
          </cell>
          <cell r="F96">
            <v>4</v>
          </cell>
          <cell r="G96">
            <v>2</v>
          </cell>
          <cell r="H96">
            <v>3</v>
          </cell>
          <cell r="I96">
            <v>4</v>
          </cell>
          <cell r="J96">
            <v>11</v>
          </cell>
          <cell r="K96">
            <v>1</v>
          </cell>
          <cell r="L96">
            <v>4</v>
          </cell>
          <cell r="M96">
            <v>8</v>
          </cell>
          <cell r="N96">
            <v>7</v>
          </cell>
          <cell r="O96">
            <v>2</v>
          </cell>
          <cell r="P96">
            <v>5</v>
          </cell>
          <cell r="Q96">
            <v>10</v>
          </cell>
        </row>
        <row r="97">
          <cell r="A97" t="str">
            <v>Desobediencia a la autoridad pública</v>
          </cell>
          <cell r="B97">
            <v>4127</v>
          </cell>
          <cell r="C97">
            <v>87</v>
          </cell>
          <cell r="D97">
            <v>229</v>
          </cell>
          <cell r="E97">
            <v>493</v>
          </cell>
          <cell r="F97">
            <v>513</v>
          </cell>
          <cell r="G97">
            <v>277</v>
          </cell>
          <cell r="H97">
            <v>252</v>
          </cell>
          <cell r="I97">
            <v>257</v>
          </cell>
          <cell r="J97">
            <v>362</v>
          </cell>
          <cell r="K97">
            <v>178</v>
          </cell>
          <cell r="L97">
            <v>384</v>
          </cell>
          <cell r="M97">
            <v>177</v>
          </cell>
          <cell r="N97">
            <v>206</v>
          </cell>
          <cell r="O97">
            <v>257</v>
          </cell>
          <cell r="P97">
            <v>191</v>
          </cell>
          <cell r="Q97">
            <v>264</v>
          </cell>
        </row>
        <row r="98">
          <cell r="A98" t="str">
            <v>Difamación</v>
          </cell>
          <cell r="B98">
            <v>24</v>
          </cell>
          <cell r="C98">
            <v>15</v>
          </cell>
          <cell r="D98">
            <v>0</v>
          </cell>
          <cell r="E98">
            <v>0</v>
          </cell>
          <cell r="F98">
            <v>2</v>
          </cell>
          <cell r="G98">
            <v>1</v>
          </cell>
          <cell r="H98">
            <v>0</v>
          </cell>
          <cell r="I98">
            <v>3</v>
          </cell>
          <cell r="J98">
            <v>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1</v>
          </cell>
        </row>
        <row r="99">
          <cell r="A99" t="str">
            <v>Difusión de información falsa</v>
          </cell>
          <cell r="B99">
            <v>2</v>
          </cell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1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Difusión de pornografía</v>
          </cell>
          <cell r="B100">
            <v>251</v>
          </cell>
          <cell r="C100">
            <v>32</v>
          </cell>
          <cell r="D100">
            <v>10</v>
          </cell>
          <cell r="E100">
            <v>21</v>
          </cell>
          <cell r="F100">
            <v>17</v>
          </cell>
          <cell r="G100">
            <v>22</v>
          </cell>
          <cell r="H100">
            <v>4</v>
          </cell>
          <cell r="I100">
            <v>35</v>
          </cell>
          <cell r="J100">
            <v>20</v>
          </cell>
          <cell r="K100">
            <v>8</v>
          </cell>
          <cell r="L100">
            <v>15</v>
          </cell>
          <cell r="M100">
            <v>16</v>
          </cell>
          <cell r="N100">
            <v>19</v>
          </cell>
          <cell r="O100">
            <v>14</v>
          </cell>
          <cell r="P100">
            <v>7</v>
          </cell>
          <cell r="Q100">
            <v>11</v>
          </cell>
        </row>
        <row r="101">
          <cell r="A101" t="str">
            <v>Distracción utilidades actividades económicas familiares</v>
          </cell>
          <cell r="B101">
            <v>2</v>
          </cell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 t="str">
            <v>Distribución de drogas, sustancias o productos sin autorización legal</v>
          </cell>
          <cell r="B102">
            <v>3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1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2</v>
          </cell>
          <cell r="P102">
            <v>0</v>
          </cell>
          <cell r="Q102">
            <v>0</v>
          </cell>
        </row>
        <row r="103">
          <cell r="A103" t="str">
            <v>Divulgación de secretos</v>
          </cell>
          <cell r="B103">
            <v>24</v>
          </cell>
          <cell r="C103">
            <v>11</v>
          </cell>
          <cell r="D103">
            <v>1</v>
          </cell>
          <cell r="E103">
            <v>2</v>
          </cell>
          <cell r="F103">
            <v>0</v>
          </cell>
          <cell r="G103">
            <v>0</v>
          </cell>
          <cell r="H103">
            <v>1</v>
          </cell>
          <cell r="I103">
            <v>1</v>
          </cell>
          <cell r="J103">
            <v>2</v>
          </cell>
          <cell r="K103">
            <v>1</v>
          </cell>
          <cell r="L103">
            <v>1</v>
          </cell>
          <cell r="M103">
            <v>3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</row>
        <row r="104">
          <cell r="A104" t="str">
            <v>Drenaje, relleno, secado o eliminación de humedales</v>
          </cell>
          <cell r="B104">
            <v>14</v>
          </cell>
          <cell r="C104">
            <v>3</v>
          </cell>
          <cell r="D104">
            <v>0</v>
          </cell>
          <cell r="E104">
            <v>0</v>
          </cell>
          <cell r="F104">
            <v>0</v>
          </cell>
          <cell r="G104">
            <v>3</v>
          </cell>
          <cell r="H104">
            <v>0</v>
          </cell>
          <cell r="I104">
            <v>0</v>
          </cell>
          <cell r="J104">
            <v>2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5</v>
          </cell>
          <cell r="P104">
            <v>0</v>
          </cell>
          <cell r="Q104">
            <v>1</v>
          </cell>
        </row>
        <row r="105">
          <cell r="A105" t="str">
            <v>Ejercicio ilegal de una profesión</v>
          </cell>
          <cell r="B105">
            <v>86</v>
          </cell>
          <cell r="C105">
            <v>10</v>
          </cell>
          <cell r="D105">
            <v>21</v>
          </cell>
          <cell r="E105">
            <v>9</v>
          </cell>
          <cell r="F105">
            <v>2</v>
          </cell>
          <cell r="G105">
            <v>1</v>
          </cell>
          <cell r="H105">
            <v>2</v>
          </cell>
          <cell r="I105">
            <v>7</v>
          </cell>
          <cell r="J105">
            <v>11</v>
          </cell>
          <cell r="K105">
            <v>2</v>
          </cell>
          <cell r="L105">
            <v>9</v>
          </cell>
          <cell r="M105">
            <v>3</v>
          </cell>
          <cell r="N105">
            <v>0</v>
          </cell>
          <cell r="O105">
            <v>0</v>
          </cell>
          <cell r="P105">
            <v>9</v>
          </cell>
          <cell r="Q105">
            <v>0</v>
          </cell>
        </row>
        <row r="106">
          <cell r="A106" t="str">
            <v>Espionaje</v>
          </cell>
          <cell r="B106">
            <v>1</v>
          </cell>
          <cell r="C106">
            <v>0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Espionaje informático</v>
          </cell>
          <cell r="B107">
            <v>16</v>
          </cell>
          <cell r="C107">
            <v>1</v>
          </cell>
          <cell r="D107">
            <v>0</v>
          </cell>
          <cell r="E107">
            <v>0</v>
          </cell>
          <cell r="F107">
            <v>3</v>
          </cell>
          <cell r="G107">
            <v>5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0</v>
          </cell>
          <cell r="M107">
            <v>3</v>
          </cell>
          <cell r="N107">
            <v>0</v>
          </cell>
          <cell r="O107">
            <v>0</v>
          </cell>
          <cell r="P107">
            <v>3</v>
          </cell>
          <cell r="Q107">
            <v>0</v>
          </cell>
        </row>
        <row r="108">
          <cell r="A108" t="str">
            <v>Estafa</v>
          </cell>
          <cell r="B108">
            <v>8643</v>
          </cell>
          <cell r="C108">
            <v>1632</v>
          </cell>
          <cell r="D108">
            <v>620</v>
          </cell>
          <cell r="E108">
            <v>891</v>
          </cell>
          <cell r="F108">
            <v>591</v>
          </cell>
          <cell r="G108">
            <v>235</v>
          </cell>
          <cell r="H108">
            <v>367</v>
          </cell>
          <cell r="I108">
            <v>997</v>
          </cell>
          <cell r="J108">
            <v>1571</v>
          </cell>
          <cell r="K108">
            <v>142</v>
          </cell>
          <cell r="L108">
            <v>305</v>
          </cell>
          <cell r="M108">
            <v>316</v>
          </cell>
          <cell r="N108">
            <v>397</v>
          </cell>
          <cell r="O108">
            <v>186</v>
          </cell>
          <cell r="P108">
            <v>221</v>
          </cell>
          <cell r="Q108">
            <v>172</v>
          </cell>
        </row>
        <row r="109">
          <cell r="A109" t="str">
            <v>Estafa de seguro</v>
          </cell>
          <cell r="B109">
            <v>5</v>
          </cell>
          <cell r="C109">
            <v>0</v>
          </cell>
          <cell r="D109">
            <v>0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</row>
        <row r="110">
          <cell r="A110" t="str">
            <v>Estafa informática</v>
          </cell>
          <cell r="B110">
            <v>3306</v>
          </cell>
          <cell r="C110">
            <v>1414</v>
          </cell>
          <cell r="D110">
            <v>365</v>
          </cell>
          <cell r="E110">
            <v>32</v>
          </cell>
          <cell r="F110">
            <v>185</v>
          </cell>
          <cell r="G110">
            <v>231</v>
          </cell>
          <cell r="H110">
            <v>86</v>
          </cell>
          <cell r="I110">
            <v>234</v>
          </cell>
          <cell r="J110">
            <v>122</v>
          </cell>
          <cell r="K110">
            <v>124</v>
          </cell>
          <cell r="L110">
            <v>92</v>
          </cell>
          <cell r="M110">
            <v>156</v>
          </cell>
          <cell r="N110">
            <v>50</v>
          </cell>
          <cell r="O110">
            <v>78</v>
          </cell>
          <cell r="P110">
            <v>42</v>
          </cell>
          <cell r="Q110">
            <v>95</v>
          </cell>
        </row>
        <row r="111">
          <cell r="A111" t="str">
            <v>Estafa mediante cheque</v>
          </cell>
          <cell r="B111">
            <v>37</v>
          </cell>
          <cell r="C111">
            <v>5</v>
          </cell>
          <cell r="D111">
            <v>2</v>
          </cell>
          <cell r="E111">
            <v>10</v>
          </cell>
          <cell r="F111">
            <v>1</v>
          </cell>
          <cell r="G111">
            <v>3</v>
          </cell>
          <cell r="H111">
            <v>1</v>
          </cell>
          <cell r="I111">
            <v>4</v>
          </cell>
          <cell r="J111">
            <v>1</v>
          </cell>
          <cell r="K111">
            <v>0</v>
          </cell>
          <cell r="L111">
            <v>2</v>
          </cell>
          <cell r="M111">
            <v>4</v>
          </cell>
          <cell r="N111">
            <v>1</v>
          </cell>
          <cell r="O111">
            <v>0</v>
          </cell>
          <cell r="P111">
            <v>1</v>
          </cell>
          <cell r="Q111">
            <v>2</v>
          </cell>
        </row>
        <row r="112">
          <cell r="A112" t="str">
            <v>Estelionato</v>
          </cell>
          <cell r="B112">
            <v>192</v>
          </cell>
          <cell r="C112">
            <v>23</v>
          </cell>
          <cell r="D112">
            <v>18</v>
          </cell>
          <cell r="E112">
            <v>14</v>
          </cell>
          <cell r="F112">
            <v>17</v>
          </cell>
          <cell r="G112">
            <v>17</v>
          </cell>
          <cell r="H112">
            <v>10</v>
          </cell>
          <cell r="I112">
            <v>12</v>
          </cell>
          <cell r="J112">
            <v>14</v>
          </cell>
          <cell r="K112">
            <v>11</v>
          </cell>
          <cell r="L112">
            <v>15</v>
          </cell>
          <cell r="M112">
            <v>14</v>
          </cell>
          <cell r="N112">
            <v>9</v>
          </cell>
          <cell r="O112">
            <v>9</v>
          </cell>
          <cell r="P112">
            <v>4</v>
          </cell>
          <cell r="Q112">
            <v>5</v>
          </cell>
        </row>
        <row r="113">
          <cell r="A113" t="str">
            <v>Estrago</v>
          </cell>
          <cell r="B113">
            <v>1</v>
          </cell>
          <cell r="C113">
            <v>0</v>
          </cell>
          <cell r="D113">
            <v>1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Evasión</v>
          </cell>
          <cell r="B114">
            <v>22</v>
          </cell>
          <cell r="C114">
            <v>1</v>
          </cell>
          <cell r="D114">
            <v>1</v>
          </cell>
          <cell r="E114">
            <v>1</v>
          </cell>
          <cell r="F114">
            <v>1</v>
          </cell>
          <cell r="G114">
            <v>0</v>
          </cell>
          <cell r="H114">
            <v>1</v>
          </cell>
          <cell r="I114">
            <v>0</v>
          </cell>
          <cell r="J114">
            <v>2</v>
          </cell>
          <cell r="K114">
            <v>0</v>
          </cell>
          <cell r="L114">
            <v>6</v>
          </cell>
          <cell r="M114">
            <v>2</v>
          </cell>
          <cell r="N114">
            <v>0</v>
          </cell>
          <cell r="O114">
            <v>5</v>
          </cell>
          <cell r="P114">
            <v>0</v>
          </cell>
          <cell r="Q114">
            <v>2</v>
          </cell>
        </row>
        <row r="115">
          <cell r="A115" t="str">
            <v>Exacción Ilegal</v>
          </cell>
          <cell r="B115">
            <v>4</v>
          </cell>
          <cell r="C115">
            <v>0</v>
          </cell>
          <cell r="D115">
            <v>0</v>
          </cell>
          <cell r="E115">
            <v>0</v>
          </cell>
          <cell r="F115">
            <v>1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1</v>
          </cell>
          <cell r="M115">
            <v>0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</row>
        <row r="116">
          <cell r="A116" t="str">
            <v>Expendio o procuración de bebidas alcohólicas y tabaco a menores o incapaces</v>
          </cell>
          <cell r="B116">
            <v>8</v>
          </cell>
          <cell r="C116">
            <v>1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2</v>
          </cell>
          <cell r="J116">
            <v>1</v>
          </cell>
          <cell r="K116">
            <v>0</v>
          </cell>
          <cell r="L116">
            <v>1</v>
          </cell>
          <cell r="M116">
            <v>1</v>
          </cell>
          <cell r="N116">
            <v>1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Explotación de incapaces</v>
          </cell>
          <cell r="B117">
            <v>25</v>
          </cell>
          <cell r="C117">
            <v>2</v>
          </cell>
          <cell r="D117">
            <v>3</v>
          </cell>
          <cell r="E117">
            <v>4</v>
          </cell>
          <cell r="F117">
            <v>1</v>
          </cell>
          <cell r="G117">
            <v>1</v>
          </cell>
          <cell r="H117">
            <v>0</v>
          </cell>
          <cell r="I117">
            <v>3</v>
          </cell>
          <cell r="J117">
            <v>1</v>
          </cell>
          <cell r="K117">
            <v>2</v>
          </cell>
          <cell r="L117">
            <v>0</v>
          </cell>
          <cell r="M117">
            <v>6</v>
          </cell>
          <cell r="N117">
            <v>0</v>
          </cell>
          <cell r="O117">
            <v>2</v>
          </cell>
          <cell r="P117">
            <v>0</v>
          </cell>
          <cell r="Q117">
            <v>0</v>
          </cell>
        </row>
        <row r="118">
          <cell r="A118" t="str">
            <v>Explotación de personas adultas mayores</v>
          </cell>
          <cell r="B118">
            <v>517</v>
          </cell>
          <cell r="C118">
            <v>5</v>
          </cell>
          <cell r="D118">
            <v>48</v>
          </cell>
          <cell r="E118">
            <v>323</v>
          </cell>
          <cell r="F118">
            <v>4</v>
          </cell>
          <cell r="G118">
            <v>3</v>
          </cell>
          <cell r="H118">
            <v>13</v>
          </cell>
          <cell r="I118">
            <v>33</v>
          </cell>
          <cell r="J118">
            <v>5</v>
          </cell>
          <cell r="K118">
            <v>10</v>
          </cell>
          <cell r="L118">
            <v>14</v>
          </cell>
          <cell r="M118">
            <v>45</v>
          </cell>
          <cell r="N118">
            <v>3</v>
          </cell>
          <cell r="O118">
            <v>4</v>
          </cell>
          <cell r="P118">
            <v>3</v>
          </cell>
          <cell r="Q118">
            <v>4</v>
          </cell>
        </row>
        <row r="119">
          <cell r="A119" t="str">
            <v>Explotación sexual de una mujer</v>
          </cell>
          <cell r="B119">
            <v>3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Exportación o importación de animales silvestres, sus productos y derivados, sin el permiso del SINAC</v>
          </cell>
          <cell r="B120">
            <v>2</v>
          </cell>
          <cell r="C120">
            <v>2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Extorsión simple</v>
          </cell>
          <cell r="B121">
            <v>667</v>
          </cell>
          <cell r="C121">
            <v>133</v>
          </cell>
          <cell r="D121">
            <v>106</v>
          </cell>
          <cell r="E121">
            <v>155</v>
          </cell>
          <cell r="F121">
            <v>23</v>
          </cell>
          <cell r="G121">
            <v>18</v>
          </cell>
          <cell r="H121">
            <v>33</v>
          </cell>
          <cell r="I121">
            <v>46</v>
          </cell>
          <cell r="J121">
            <v>44</v>
          </cell>
          <cell r="K121">
            <v>6</v>
          </cell>
          <cell r="L121">
            <v>10</v>
          </cell>
          <cell r="M121">
            <v>29</v>
          </cell>
          <cell r="N121">
            <v>19</v>
          </cell>
          <cell r="O121">
            <v>15</v>
          </cell>
          <cell r="P121">
            <v>15</v>
          </cell>
          <cell r="Q121">
            <v>15</v>
          </cell>
        </row>
        <row r="122">
          <cell r="A122" t="str">
            <v>Extracción, destrucción de plantas o sus productos sin autorización en áreas oficiales de protección.</v>
          </cell>
          <cell r="B122">
            <v>3</v>
          </cell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1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Fabricación o tenencia de materiales explosivos</v>
          </cell>
          <cell r="B123">
            <v>37</v>
          </cell>
          <cell r="C123">
            <v>2</v>
          </cell>
          <cell r="D123">
            <v>0</v>
          </cell>
          <cell r="E123">
            <v>0</v>
          </cell>
          <cell r="F123">
            <v>1</v>
          </cell>
          <cell r="G123">
            <v>22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2</v>
          </cell>
          <cell r="M123">
            <v>0</v>
          </cell>
          <cell r="N123">
            <v>0</v>
          </cell>
          <cell r="O123">
            <v>6</v>
          </cell>
          <cell r="P123">
            <v>3</v>
          </cell>
          <cell r="Q123">
            <v>0</v>
          </cell>
        </row>
        <row r="124">
          <cell r="A124" t="str">
            <v>Fabricación, producción o reproducción de pornografía</v>
          </cell>
          <cell r="B124">
            <v>19</v>
          </cell>
          <cell r="C124">
            <v>1</v>
          </cell>
          <cell r="D124">
            <v>4</v>
          </cell>
          <cell r="E124">
            <v>5</v>
          </cell>
          <cell r="F124">
            <v>1</v>
          </cell>
          <cell r="G124">
            <v>0</v>
          </cell>
          <cell r="H124">
            <v>1</v>
          </cell>
          <cell r="I124">
            <v>1</v>
          </cell>
          <cell r="J124">
            <v>2</v>
          </cell>
          <cell r="K124">
            <v>0</v>
          </cell>
          <cell r="L124">
            <v>1</v>
          </cell>
          <cell r="M124">
            <v>3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Facilitación culposa de substracciones</v>
          </cell>
          <cell r="B125">
            <v>2</v>
          </cell>
          <cell r="C125">
            <v>1</v>
          </cell>
          <cell r="D125">
            <v>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 t="str">
            <v>Falsedad en la recepción de bienes y servicios contratados</v>
          </cell>
          <cell r="B126">
            <v>5</v>
          </cell>
          <cell r="C126">
            <v>3</v>
          </cell>
          <cell r="D126">
            <v>0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Falsedad ideológica</v>
          </cell>
          <cell r="B127">
            <v>1683</v>
          </cell>
          <cell r="C127">
            <v>512</v>
          </cell>
          <cell r="D127">
            <v>122</v>
          </cell>
          <cell r="E127">
            <v>254</v>
          </cell>
          <cell r="F127">
            <v>98</v>
          </cell>
          <cell r="G127">
            <v>74</v>
          </cell>
          <cell r="H127">
            <v>51</v>
          </cell>
          <cell r="I127">
            <v>97</v>
          </cell>
          <cell r="J127">
            <v>135</v>
          </cell>
          <cell r="K127">
            <v>29</v>
          </cell>
          <cell r="L127">
            <v>58</v>
          </cell>
          <cell r="M127">
            <v>37</v>
          </cell>
          <cell r="N127">
            <v>72</v>
          </cell>
          <cell r="O127">
            <v>46</v>
          </cell>
          <cell r="P127">
            <v>57</v>
          </cell>
          <cell r="Q127">
            <v>41</v>
          </cell>
        </row>
        <row r="128">
          <cell r="A128" t="str">
            <v>Falsedad Ideológica con Certificados Médicos</v>
          </cell>
          <cell r="B128">
            <v>2</v>
          </cell>
          <cell r="C128">
            <v>1</v>
          </cell>
          <cell r="D128">
            <v>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Falsificación de documentos privados</v>
          </cell>
          <cell r="B129">
            <v>68</v>
          </cell>
          <cell r="C129">
            <v>12</v>
          </cell>
          <cell r="D129">
            <v>14</v>
          </cell>
          <cell r="E129">
            <v>5</v>
          </cell>
          <cell r="F129">
            <v>3</v>
          </cell>
          <cell r="G129">
            <v>3</v>
          </cell>
          <cell r="H129">
            <v>1</v>
          </cell>
          <cell r="I129">
            <v>4</v>
          </cell>
          <cell r="J129">
            <v>3</v>
          </cell>
          <cell r="K129">
            <v>4</v>
          </cell>
          <cell r="L129">
            <v>4</v>
          </cell>
          <cell r="M129">
            <v>5</v>
          </cell>
          <cell r="N129">
            <v>2</v>
          </cell>
          <cell r="O129">
            <v>4</v>
          </cell>
          <cell r="P129">
            <v>2</v>
          </cell>
          <cell r="Q129">
            <v>2</v>
          </cell>
        </row>
        <row r="130">
          <cell r="A130" t="str">
            <v>Falsificación de documentos públicos y auténticos</v>
          </cell>
          <cell r="B130">
            <v>80</v>
          </cell>
          <cell r="C130">
            <v>24</v>
          </cell>
          <cell r="D130">
            <v>8</v>
          </cell>
          <cell r="E130">
            <v>3</v>
          </cell>
          <cell r="F130">
            <v>2</v>
          </cell>
          <cell r="G130">
            <v>2</v>
          </cell>
          <cell r="H130">
            <v>6</v>
          </cell>
          <cell r="I130">
            <v>3</v>
          </cell>
          <cell r="J130">
            <v>10</v>
          </cell>
          <cell r="K130">
            <v>6</v>
          </cell>
          <cell r="L130">
            <v>8</v>
          </cell>
          <cell r="M130">
            <v>1</v>
          </cell>
          <cell r="N130">
            <v>1</v>
          </cell>
          <cell r="O130">
            <v>2</v>
          </cell>
          <cell r="P130">
            <v>3</v>
          </cell>
          <cell r="Q130">
            <v>1</v>
          </cell>
        </row>
        <row r="131">
          <cell r="A131" t="str">
            <v>Falsificación de moneda</v>
          </cell>
          <cell r="B131">
            <v>21</v>
          </cell>
          <cell r="C131">
            <v>1</v>
          </cell>
          <cell r="D131">
            <v>2</v>
          </cell>
          <cell r="E131">
            <v>0</v>
          </cell>
          <cell r="F131">
            <v>1</v>
          </cell>
          <cell r="G131">
            <v>1</v>
          </cell>
          <cell r="H131">
            <v>1</v>
          </cell>
          <cell r="I131">
            <v>3</v>
          </cell>
          <cell r="J131">
            <v>2</v>
          </cell>
          <cell r="K131">
            <v>1</v>
          </cell>
          <cell r="L131">
            <v>2</v>
          </cell>
          <cell r="M131">
            <v>0</v>
          </cell>
          <cell r="N131">
            <v>5</v>
          </cell>
          <cell r="O131">
            <v>0</v>
          </cell>
          <cell r="P131">
            <v>1</v>
          </cell>
          <cell r="Q131">
            <v>1</v>
          </cell>
        </row>
        <row r="132">
          <cell r="A132" t="str">
            <v>Falsificación de sellos</v>
          </cell>
          <cell r="B132">
            <v>14</v>
          </cell>
          <cell r="C132">
            <v>1</v>
          </cell>
          <cell r="D132">
            <v>0</v>
          </cell>
          <cell r="E132">
            <v>0</v>
          </cell>
          <cell r="F132">
            <v>1</v>
          </cell>
          <cell r="G132">
            <v>0</v>
          </cell>
          <cell r="H132">
            <v>0</v>
          </cell>
          <cell r="I132">
            <v>1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10</v>
          </cell>
          <cell r="Q132">
            <v>0</v>
          </cell>
        </row>
        <row r="133">
          <cell r="A133" t="str">
            <v>Falsificación de señas y marcas</v>
          </cell>
          <cell r="B133">
            <v>631</v>
          </cell>
          <cell r="C133">
            <v>54</v>
          </cell>
          <cell r="D133">
            <v>27</v>
          </cell>
          <cell r="E133">
            <v>41</v>
          </cell>
          <cell r="F133">
            <v>36</v>
          </cell>
          <cell r="G133">
            <v>86</v>
          </cell>
          <cell r="H133">
            <v>10</v>
          </cell>
          <cell r="I133">
            <v>73</v>
          </cell>
          <cell r="J133">
            <v>58</v>
          </cell>
          <cell r="K133">
            <v>19</v>
          </cell>
          <cell r="L133">
            <v>21</v>
          </cell>
          <cell r="M133">
            <v>31</v>
          </cell>
          <cell r="N133">
            <v>19</v>
          </cell>
          <cell r="O133">
            <v>37</v>
          </cell>
          <cell r="P133">
            <v>84</v>
          </cell>
          <cell r="Q133">
            <v>35</v>
          </cell>
        </row>
        <row r="134">
          <cell r="A134" t="str">
            <v>Falso testimonio</v>
          </cell>
          <cell r="B134">
            <v>132</v>
          </cell>
          <cell r="C134">
            <v>13</v>
          </cell>
          <cell r="D134">
            <v>11</v>
          </cell>
          <cell r="E134">
            <v>16</v>
          </cell>
          <cell r="F134">
            <v>15</v>
          </cell>
          <cell r="G134">
            <v>8</v>
          </cell>
          <cell r="H134">
            <v>7</v>
          </cell>
          <cell r="I134">
            <v>9</v>
          </cell>
          <cell r="J134">
            <v>14</v>
          </cell>
          <cell r="K134">
            <v>5</v>
          </cell>
          <cell r="L134">
            <v>6</v>
          </cell>
          <cell r="M134">
            <v>9</v>
          </cell>
          <cell r="N134">
            <v>2</v>
          </cell>
          <cell r="O134">
            <v>7</v>
          </cell>
          <cell r="P134">
            <v>3</v>
          </cell>
          <cell r="Q134">
            <v>7</v>
          </cell>
        </row>
        <row r="135">
          <cell r="A135" t="str">
            <v>Favorecimiento personal</v>
          </cell>
          <cell r="B135">
            <v>7</v>
          </cell>
          <cell r="C135">
            <v>1</v>
          </cell>
          <cell r="D135">
            <v>1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2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</row>
        <row r="136">
          <cell r="A136" t="str">
            <v>Favorecimiento real</v>
          </cell>
          <cell r="B136">
            <v>8</v>
          </cell>
          <cell r="C136">
            <v>0</v>
          </cell>
          <cell r="D136">
            <v>0</v>
          </cell>
          <cell r="E136">
            <v>0</v>
          </cell>
          <cell r="F136">
            <v>1</v>
          </cell>
          <cell r="G136">
            <v>1</v>
          </cell>
          <cell r="H136">
            <v>2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1</v>
          </cell>
          <cell r="Q136">
            <v>1</v>
          </cell>
        </row>
        <row r="137">
          <cell r="A137" t="str">
            <v>Femicidio</v>
          </cell>
          <cell r="B137">
            <v>9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1</v>
          </cell>
          <cell r="M137">
            <v>0</v>
          </cell>
          <cell r="N137">
            <v>0</v>
          </cell>
          <cell r="O137">
            <v>3</v>
          </cell>
          <cell r="P137">
            <v>0</v>
          </cell>
          <cell r="Q137">
            <v>2</v>
          </cell>
        </row>
        <row r="138">
          <cell r="A138" t="str">
            <v>Femicidio (tentativa de)</v>
          </cell>
          <cell r="B138">
            <v>152</v>
          </cell>
          <cell r="C138">
            <v>5</v>
          </cell>
          <cell r="D138">
            <v>10</v>
          </cell>
          <cell r="E138">
            <v>10</v>
          </cell>
          <cell r="F138">
            <v>10</v>
          </cell>
          <cell r="G138">
            <v>6</v>
          </cell>
          <cell r="H138">
            <v>6</v>
          </cell>
          <cell r="I138">
            <v>8</v>
          </cell>
          <cell r="J138">
            <v>25</v>
          </cell>
          <cell r="K138">
            <v>14</v>
          </cell>
          <cell r="L138">
            <v>19</v>
          </cell>
          <cell r="M138">
            <v>11</v>
          </cell>
          <cell r="N138">
            <v>1</v>
          </cell>
          <cell r="O138">
            <v>11</v>
          </cell>
          <cell r="P138">
            <v>12</v>
          </cell>
          <cell r="Q138">
            <v>4</v>
          </cell>
        </row>
        <row r="139">
          <cell r="A139" t="str">
            <v>Formas agravadas de violencia sexual</v>
          </cell>
          <cell r="B139">
            <v>1</v>
          </cell>
          <cell r="C139">
            <v>0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Fraude de ley en la función administrativa</v>
          </cell>
          <cell r="B140">
            <v>11</v>
          </cell>
          <cell r="C140">
            <v>4</v>
          </cell>
          <cell r="D140">
            <v>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3</v>
          </cell>
          <cell r="O140">
            <v>1</v>
          </cell>
          <cell r="P140">
            <v>0</v>
          </cell>
          <cell r="Q140">
            <v>0</v>
          </cell>
        </row>
        <row r="141">
          <cell r="A141" t="str">
            <v>Fraude de simulación</v>
          </cell>
          <cell r="B141">
            <v>188</v>
          </cell>
          <cell r="C141">
            <v>21</v>
          </cell>
          <cell r="D141">
            <v>17</v>
          </cell>
          <cell r="E141">
            <v>9</v>
          </cell>
          <cell r="F141">
            <v>9</v>
          </cell>
          <cell r="G141">
            <v>4</v>
          </cell>
          <cell r="H141">
            <v>8</v>
          </cell>
          <cell r="I141">
            <v>20</v>
          </cell>
          <cell r="J141">
            <v>16</v>
          </cell>
          <cell r="K141">
            <v>8</v>
          </cell>
          <cell r="L141">
            <v>22</v>
          </cell>
          <cell r="M141">
            <v>27</v>
          </cell>
          <cell r="N141">
            <v>7</v>
          </cell>
          <cell r="O141">
            <v>6</v>
          </cell>
          <cell r="P141">
            <v>4</v>
          </cell>
          <cell r="Q141">
            <v>10</v>
          </cell>
        </row>
        <row r="142">
          <cell r="A142" t="str">
            <v>Fraude de simulación sobre bienes susceptibles de ser gananciales</v>
          </cell>
          <cell r="B142">
            <v>25</v>
          </cell>
          <cell r="C142">
            <v>1</v>
          </cell>
          <cell r="D142">
            <v>7</v>
          </cell>
          <cell r="E142">
            <v>4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3</v>
          </cell>
          <cell r="K142">
            <v>0</v>
          </cell>
          <cell r="L142">
            <v>1</v>
          </cell>
          <cell r="M142">
            <v>3</v>
          </cell>
          <cell r="N142">
            <v>0</v>
          </cell>
          <cell r="O142">
            <v>0</v>
          </cell>
          <cell r="P142">
            <v>2</v>
          </cell>
          <cell r="Q142">
            <v>1</v>
          </cell>
        </row>
        <row r="143">
          <cell r="A143" t="str">
            <v>Fraude en la entrega de cosas</v>
          </cell>
          <cell r="B143">
            <v>5</v>
          </cell>
          <cell r="C143">
            <v>2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1</v>
          </cell>
          <cell r="P143">
            <v>1</v>
          </cell>
          <cell r="Q143">
            <v>0</v>
          </cell>
        </row>
        <row r="144">
          <cell r="A144" t="str">
            <v>Fraude Informático</v>
          </cell>
          <cell r="B144">
            <v>6</v>
          </cell>
          <cell r="C144">
            <v>1</v>
          </cell>
          <cell r="D144">
            <v>0</v>
          </cell>
          <cell r="E144">
            <v>0</v>
          </cell>
          <cell r="F144">
            <v>1</v>
          </cell>
          <cell r="G144">
            <v>1</v>
          </cell>
          <cell r="H144">
            <v>0</v>
          </cell>
          <cell r="I144">
            <v>3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 t="str">
            <v>Homicidio culposo</v>
          </cell>
          <cell r="B145">
            <v>595</v>
          </cell>
          <cell r="C145">
            <v>108</v>
          </cell>
          <cell r="D145">
            <v>0</v>
          </cell>
          <cell r="E145">
            <v>0</v>
          </cell>
          <cell r="F145">
            <v>44</v>
          </cell>
          <cell r="G145">
            <v>61</v>
          </cell>
          <cell r="H145">
            <v>19</v>
          </cell>
          <cell r="I145">
            <v>42</v>
          </cell>
          <cell r="J145">
            <v>37</v>
          </cell>
          <cell r="K145">
            <v>29</v>
          </cell>
          <cell r="L145">
            <v>35</v>
          </cell>
          <cell r="M145">
            <v>72</v>
          </cell>
          <cell r="N145">
            <v>16</v>
          </cell>
          <cell r="O145">
            <v>35</v>
          </cell>
          <cell r="P145">
            <v>50</v>
          </cell>
          <cell r="Q145">
            <v>47</v>
          </cell>
        </row>
        <row r="146">
          <cell r="A146" t="str">
            <v>Homicidio doloso</v>
          </cell>
          <cell r="B146">
            <v>511</v>
          </cell>
          <cell r="C146">
            <v>148</v>
          </cell>
          <cell r="D146">
            <v>0</v>
          </cell>
          <cell r="E146">
            <v>0</v>
          </cell>
          <cell r="F146">
            <v>37</v>
          </cell>
          <cell r="G146">
            <v>18</v>
          </cell>
          <cell r="H146">
            <v>6</v>
          </cell>
          <cell r="I146">
            <v>47</v>
          </cell>
          <cell r="J146">
            <v>36</v>
          </cell>
          <cell r="K146">
            <v>19</v>
          </cell>
          <cell r="L146">
            <v>12</v>
          </cell>
          <cell r="M146">
            <v>52</v>
          </cell>
          <cell r="N146">
            <v>8</v>
          </cell>
          <cell r="O146">
            <v>19</v>
          </cell>
          <cell r="P146">
            <v>61</v>
          </cell>
          <cell r="Q146">
            <v>48</v>
          </cell>
        </row>
        <row r="147">
          <cell r="A147" t="str">
            <v>Homicidio simple (tentativa de)</v>
          </cell>
          <cell r="B147">
            <v>615</v>
          </cell>
          <cell r="C147">
            <v>50</v>
          </cell>
          <cell r="D147">
            <v>45</v>
          </cell>
          <cell r="E147">
            <v>66</v>
          </cell>
          <cell r="F147">
            <v>40</v>
          </cell>
          <cell r="G147">
            <v>34</v>
          </cell>
          <cell r="H147">
            <v>14</v>
          </cell>
          <cell r="I147">
            <v>42</v>
          </cell>
          <cell r="J147">
            <v>61</v>
          </cell>
          <cell r="K147">
            <v>36</v>
          </cell>
          <cell r="L147">
            <v>47</v>
          </cell>
          <cell r="M147">
            <v>55</v>
          </cell>
          <cell r="N147">
            <v>5</v>
          </cell>
          <cell r="O147">
            <v>35</v>
          </cell>
          <cell r="P147">
            <v>45</v>
          </cell>
          <cell r="Q147">
            <v>40</v>
          </cell>
        </row>
        <row r="148">
          <cell r="A148" t="str">
            <v>Hurto agravado</v>
          </cell>
          <cell r="B148">
            <v>3395</v>
          </cell>
          <cell r="C148">
            <v>237</v>
          </cell>
          <cell r="D148">
            <v>128</v>
          </cell>
          <cell r="E148">
            <v>269</v>
          </cell>
          <cell r="F148">
            <v>115</v>
          </cell>
          <cell r="G148">
            <v>399</v>
          </cell>
          <cell r="H148">
            <v>80</v>
          </cell>
          <cell r="I148">
            <v>390</v>
          </cell>
          <cell r="J148">
            <v>581</v>
          </cell>
          <cell r="K148">
            <v>141</v>
          </cell>
          <cell r="L148">
            <v>217</v>
          </cell>
          <cell r="M148">
            <v>320</v>
          </cell>
          <cell r="N148">
            <v>72</v>
          </cell>
          <cell r="O148">
            <v>169</v>
          </cell>
          <cell r="P148">
            <v>72</v>
          </cell>
          <cell r="Q148">
            <v>205</v>
          </cell>
        </row>
        <row r="149">
          <cell r="A149" t="str">
            <v>Hurto agravado (tentativa de)</v>
          </cell>
          <cell r="B149">
            <v>36</v>
          </cell>
          <cell r="C149">
            <v>3</v>
          </cell>
          <cell r="D149">
            <v>2</v>
          </cell>
          <cell r="E149">
            <v>0</v>
          </cell>
          <cell r="F149">
            <v>1</v>
          </cell>
          <cell r="G149">
            <v>1</v>
          </cell>
          <cell r="H149">
            <v>0</v>
          </cell>
          <cell r="I149">
            <v>3</v>
          </cell>
          <cell r="J149">
            <v>7</v>
          </cell>
          <cell r="K149">
            <v>3</v>
          </cell>
          <cell r="L149">
            <v>5</v>
          </cell>
          <cell r="M149">
            <v>0</v>
          </cell>
          <cell r="N149">
            <v>7</v>
          </cell>
          <cell r="O149">
            <v>0</v>
          </cell>
          <cell r="P149">
            <v>3</v>
          </cell>
          <cell r="Q149">
            <v>1</v>
          </cell>
        </row>
        <row r="150">
          <cell r="A150" t="str">
            <v>Hurto atenuado</v>
          </cell>
          <cell r="B150">
            <v>7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1</v>
          </cell>
          <cell r="I150">
            <v>0</v>
          </cell>
          <cell r="J150">
            <v>2</v>
          </cell>
          <cell r="K150">
            <v>0</v>
          </cell>
          <cell r="L150">
            <v>1</v>
          </cell>
          <cell r="M150">
            <v>1</v>
          </cell>
          <cell r="N150">
            <v>0</v>
          </cell>
          <cell r="O150">
            <v>0</v>
          </cell>
          <cell r="P150">
            <v>1</v>
          </cell>
          <cell r="Q150">
            <v>0</v>
          </cell>
        </row>
        <row r="151">
          <cell r="A151" t="str">
            <v>Hurto de uso</v>
          </cell>
          <cell r="B151">
            <v>32</v>
          </cell>
          <cell r="C151">
            <v>4</v>
          </cell>
          <cell r="D151">
            <v>6</v>
          </cell>
          <cell r="E151">
            <v>2</v>
          </cell>
          <cell r="F151">
            <v>0</v>
          </cell>
          <cell r="G151">
            <v>0</v>
          </cell>
          <cell r="H151">
            <v>0</v>
          </cell>
          <cell r="I151">
            <v>7</v>
          </cell>
          <cell r="J151">
            <v>2</v>
          </cell>
          <cell r="K151">
            <v>1</v>
          </cell>
          <cell r="L151">
            <v>3</v>
          </cell>
          <cell r="M151">
            <v>3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</row>
        <row r="152">
          <cell r="A152" t="str">
            <v>Hurto simple</v>
          </cell>
          <cell r="B152">
            <v>22859</v>
          </cell>
          <cell r="C152">
            <v>3844</v>
          </cell>
          <cell r="D152">
            <v>1279</v>
          </cell>
          <cell r="E152">
            <v>1677</v>
          </cell>
          <cell r="F152">
            <v>1403</v>
          </cell>
          <cell r="G152">
            <v>1308</v>
          </cell>
          <cell r="H152">
            <v>680</v>
          </cell>
          <cell r="I152">
            <v>1622</v>
          </cell>
          <cell r="J152">
            <v>1625</v>
          </cell>
          <cell r="K152">
            <v>827</v>
          </cell>
          <cell r="L152">
            <v>1770</v>
          </cell>
          <cell r="M152">
            <v>1617</v>
          </cell>
          <cell r="N152">
            <v>1850</v>
          </cell>
          <cell r="O152">
            <v>1507</v>
          </cell>
          <cell r="P152">
            <v>1008</v>
          </cell>
          <cell r="Q152">
            <v>842</v>
          </cell>
        </row>
        <row r="153">
          <cell r="A153" t="str">
            <v>Hurto simple (tentativa de)</v>
          </cell>
          <cell r="B153">
            <v>283</v>
          </cell>
          <cell r="C153">
            <v>79</v>
          </cell>
          <cell r="D153">
            <v>12</v>
          </cell>
          <cell r="E153">
            <v>10</v>
          </cell>
          <cell r="F153">
            <v>15</v>
          </cell>
          <cell r="G153">
            <v>13</v>
          </cell>
          <cell r="H153">
            <v>6</v>
          </cell>
          <cell r="I153">
            <v>14</v>
          </cell>
          <cell r="J153">
            <v>24</v>
          </cell>
          <cell r="K153">
            <v>12</v>
          </cell>
          <cell r="L153">
            <v>11</v>
          </cell>
          <cell r="M153">
            <v>43</v>
          </cell>
          <cell r="N153">
            <v>13</v>
          </cell>
          <cell r="O153">
            <v>15</v>
          </cell>
          <cell r="P153">
            <v>3</v>
          </cell>
          <cell r="Q153">
            <v>13</v>
          </cell>
        </row>
        <row r="154">
          <cell r="A154" t="str">
            <v>Incendio forestal con culpa</v>
          </cell>
          <cell r="B154">
            <v>9</v>
          </cell>
          <cell r="C154">
            <v>1</v>
          </cell>
          <cell r="D154">
            <v>0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1</v>
          </cell>
          <cell r="J154">
            <v>1</v>
          </cell>
          <cell r="K154">
            <v>1</v>
          </cell>
          <cell r="L154">
            <v>1</v>
          </cell>
          <cell r="M154">
            <v>1</v>
          </cell>
          <cell r="N154">
            <v>0</v>
          </cell>
          <cell r="O154">
            <v>2</v>
          </cell>
          <cell r="P154">
            <v>0</v>
          </cell>
          <cell r="Q154">
            <v>0</v>
          </cell>
        </row>
        <row r="155">
          <cell r="A155" t="str">
            <v>Incendio forestal con dolo</v>
          </cell>
          <cell r="B155">
            <v>6</v>
          </cell>
          <cell r="C155">
            <v>0</v>
          </cell>
          <cell r="D155">
            <v>0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</v>
          </cell>
          <cell r="L155">
            <v>3</v>
          </cell>
          <cell r="M155">
            <v>1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 t="str">
            <v>Incendio o explosión</v>
          </cell>
          <cell r="B156">
            <v>194</v>
          </cell>
          <cell r="C156">
            <v>14</v>
          </cell>
          <cell r="D156">
            <v>1</v>
          </cell>
          <cell r="E156">
            <v>12</v>
          </cell>
          <cell r="F156">
            <v>7</v>
          </cell>
          <cell r="G156">
            <v>18</v>
          </cell>
          <cell r="H156">
            <v>14</v>
          </cell>
          <cell r="I156">
            <v>8</v>
          </cell>
          <cell r="J156">
            <v>11</v>
          </cell>
          <cell r="K156">
            <v>15</v>
          </cell>
          <cell r="L156">
            <v>18</v>
          </cell>
          <cell r="M156">
            <v>7</v>
          </cell>
          <cell r="N156">
            <v>11</v>
          </cell>
          <cell r="O156">
            <v>26</v>
          </cell>
          <cell r="P156">
            <v>18</v>
          </cell>
          <cell r="Q156">
            <v>14</v>
          </cell>
        </row>
        <row r="157">
          <cell r="A157" t="str">
            <v>Incumplimiento de deberes agravado</v>
          </cell>
          <cell r="B157">
            <v>1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 t="str">
            <v>Incumplimiento de deberes de asistencia</v>
          </cell>
          <cell r="B158">
            <v>19</v>
          </cell>
          <cell r="C158">
            <v>1</v>
          </cell>
          <cell r="D158">
            <v>2</v>
          </cell>
          <cell r="E158">
            <v>0</v>
          </cell>
          <cell r="F158">
            <v>1</v>
          </cell>
          <cell r="G158">
            <v>6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0</v>
          </cell>
          <cell r="M158">
            <v>0</v>
          </cell>
          <cell r="N158">
            <v>3</v>
          </cell>
          <cell r="O158">
            <v>5</v>
          </cell>
          <cell r="P158">
            <v>0</v>
          </cell>
          <cell r="Q158">
            <v>0</v>
          </cell>
        </row>
        <row r="159">
          <cell r="A159" t="str">
            <v>Incumplimiento de deberes de la función pública</v>
          </cell>
          <cell r="B159">
            <v>279</v>
          </cell>
          <cell r="C159">
            <v>77</v>
          </cell>
          <cell r="D159">
            <v>22</v>
          </cell>
          <cell r="E159">
            <v>20</v>
          </cell>
          <cell r="F159">
            <v>34</v>
          </cell>
          <cell r="G159">
            <v>13</v>
          </cell>
          <cell r="H159">
            <v>3</v>
          </cell>
          <cell r="I159">
            <v>8</v>
          </cell>
          <cell r="J159">
            <v>18</v>
          </cell>
          <cell r="K159">
            <v>6</v>
          </cell>
          <cell r="L159">
            <v>8</v>
          </cell>
          <cell r="M159">
            <v>31</v>
          </cell>
          <cell r="N159">
            <v>10</v>
          </cell>
          <cell r="O159">
            <v>15</v>
          </cell>
          <cell r="P159">
            <v>10</v>
          </cell>
          <cell r="Q159">
            <v>4</v>
          </cell>
        </row>
        <row r="160">
          <cell r="A160" t="str">
            <v>Incumplimiento de Deberes de Terceros</v>
          </cell>
          <cell r="B160">
            <v>4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1</v>
          </cell>
          <cell r="J160">
            <v>0</v>
          </cell>
          <cell r="K160">
            <v>0</v>
          </cell>
          <cell r="L160">
            <v>0</v>
          </cell>
          <cell r="M160">
            <v>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 t="str">
            <v>Incumplimiento de Medidas de Seguridad. Artículo 218</v>
          </cell>
          <cell r="B161">
            <v>36</v>
          </cell>
          <cell r="C161">
            <v>4</v>
          </cell>
          <cell r="D161">
            <v>2</v>
          </cell>
          <cell r="E161">
            <v>12</v>
          </cell>
          <cell r="F161">
            <v>0</v>
          </cell>
          <cell r="G161">
            <v>4</v>
          </cell>
          <cell r="H161">
            <v>2</v>
          </cell>
          <cell r="I161">
            <v>0</v>
          </cell>
          <cell r="J161">
            <v>2</v>
          </cell>
          <cell r="K161">
            <v>0</v>
          </cell>
          <cell r="L161">
            <v>4</v>
          </cell>
          <cell r="M161">
            <v>1</v>
          </cell>
          <cell r="N161">
            <v>1</v>
          </cell>
          <cell r="O161">
            <v>3</v>
          </cell>
          <cell r="P161">
            <v>0</v>
          </cell>
          <cell r="Q161">
            <v>1</v>
          </cell>
        </row>
        <row r="162">
          <cell r="A162" t="str">
            <v>Incumplimiento de una medida de protección</v>
          </cell>
          <cell r="B162">
            <v>6176</v>
          </cell>
          <cell r="C162">
            <v>585</v>
          </cell>
          <cell r="D162">
            <v>387</v>
          </cell>
          <cell r="E162">
            <v>406</v>
          </cell>
          <cell r="F162">
            <v>288</v>
          </cell>
          <cell r="G162">
            <v>396</v>
          </cell>
          <cell r="H162">
            <v>177</v>
          </cell>
          <cell r="I162">
            <v>636</v>
          </cell>
          <cell r="J162">
            <v>298</v>
          </cell>
          <cell r="K162">
            <v>264</v>
          </cell>
          <cell r="L162">
            <v>696</v>
          </cell>
          <cell r="M162">
            <v>650</v>
          </cell>
          <cell r="N162">
            <v>412</v>
          </cell>
          <cell r="O162">
            <v>456</v>
          </cell>
          <cell r="P162">
            <v>278</v>
          </cell>
          <cell r="Q162">
            <v>247</v>
          </cell>
        </row>
        <row r="163">
          <cell r="A163" t="str">
            <v>Incumplimiento del deber alimentario</v>
          </cell>
          <cell r="B163">
            <v>344</v>
          </cell>
          <cell r="C163">
            <v>6</v>
          </cell>
          <cell r="D163">
            <v>40</v>
          </cell>
          <cell r="E163">
            <v>34</v>
          </cell>
          <cell r="F163">
            <v>40</v>
          </cell>
          <cell r="G163">
            <v>13</v>
          </cell>
          <cell r="H163">
            <v>4</v>
          </cell>
          <cell r="I163">
            <v>83</v>
          </cell>
          <cell r="J163">
            <v>44</v>
          </cell>
          <cell r="K163">
            <v>8</v>
          </cell>
          <cell r="L163">
            <v>29</v>
          </cell>
          <cell r="M163">
            <v>8</v>
          </cell>
          <cell r="N163">
            <v>2</v>
          </cell>
          <cell r="O163">
            <v>8</v>
          </cell>
          <cell r="P163">
            <v>7</v>
          </cell>
          <cell r="Q163">
            <v>18</v>
          </cell>
        </row>
        <row r="164">
          <cell r="A164" t="str">
            <v>Incumplimiento o abuso de la Patria Potestad</v>
          </cell>
          <cell r="B164">
            <v>1391</v>
          </cell>
          <cell r="C164">
            <v>73</v>
          </cell>
          <cell r="D164">
            <v>104</v>
          </cell>
          <cell r="E164">
            <v>147</v>
          </cell>
          <cell r="F164">
            <v>144</v>
          </cell>
          <cell r="G164">
            <v>99</v>
          </cell>
          <cell r="H164">
            <v>70</v>
          </cell>
          <cell r="I164">
            <v>174</v>
          </cell>
          <cell r="J164">
            <v>185</v>
          </cell>
          <cell r="K164">
            <v>23</v>
          </cell>
          <cell r="L164">
            <v>37</v>
          </cell>
          <cell r="M164">
            <v>60</v>
          </cell>
          <cell r="N164">
            <v>48</v>
          </cell>
          <cell r="O164">
            <v>55</v>
          </cell>
          <cell r="P164">
            <v>69</v>
          </cell>
          <cell r="Q164">
            <v>103</v>
          </cell>
        </row>
        <row r="165">
          <cell r="A165" t="str">
            <v>Influencia en contra de la Hacienda Pública</v>
          </cell>
          <cell r="B165">
            <v>20</v>
          </cell>
          <cell r="C165">
            <v>19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Infracción Código de Normas y Procedimientos Tributarios</v>
          </cell>
          <cell r="B166">
            <v>6</v>
          </cell>
          <cell r="C166">
            <v>6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Infracción Código Fiscal</v>
          </cell>
          <cell r="B167">
            <v>4</v>
          </cell>
          <cell r="C167">
            <v>2</v>
          </cell>
          <cell r="D167">
            <v>0</v>
          </cell>
          <cell r="E167">
            <v>0</v>
          </cell>
          <cell r="F167">
            <v>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Infracción Ley de Aguas</v>
          </cell>
          <cell r="B168">
            <v>14</v>
          </cell>
          <cell r="C168">
            <v>1</v>
          </cell>
          <cell r="D168">
            <v>0</v>
          </cell>
          <cell r="E168">
            <v>1</v>
          </cell>
          <cell r="F168">
            <v>0</v>
          </cell>
          <cell r="G168">
            <v>2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2</v>
          </cell>
          <cell r="M168">
            <v>0</v>
          </cell>
          <cell r="N168">
            <v>0</v>
          </cell>
          <cell r="O168">
            <v>5</v>
          </cell>
          <cell r="P168">
            <v>2</v>
          </cell>
          <cell r="Q168">
            <v>0</v>
          </cell>
        </row>
        <row r="169">
          <cell r="A169" t="str">
            <v>Infracción Ley Caza y Pesca</v>
          </cell>
          <cell r="B169">
            <v>251</v>
          </cell>
          <cell r="C169">
            <v>3</v>
          </cell>
          <cell r="D169">
            <v>2</v>
          </cell>
          <cell r="E169">
            <v>2</v>
          </cell>
          <cell r="F169">
            <v>0</v>
          </cell>
          <cell r="G169">
            <v>19</v>
          </cell>
          <cell r="H169">
            <v>2</v>
          </cell>
          <cell r="I169">
            <v>8</v>
          </cell>
          <cell r="J169">
            <v>15</v>
          </cell>
          <cell r="K169">
            <v>28</v>
          </cell>
          <cell r="L169">
            <v>30</v>
          </cell>
          <cell r="M169">
            <v>67</v>
          </cell>
          <cell r="N169">
            <v>5</v>
          </cell>
          <cell r="O169">
            <v>28</v>
          </cell>
          <cell r="P169">
            <v>19</v>
          </cell>
          <cell r="Q169">
            <v>23</v>
          </cell>
        </row>
        <row r="170">
          <cell r="A170" t="str">
            <v>Infracción Ley Código Electoral</v>
          </cell>
          <cell r="B170">
            <v>5</v>
          </cell>
          <cell r="C170">
            <v>1</v>
          </cell>
          <cell r="D170">
            <v>0</v>
          </cell>
          <cell r="E170">
            <v>0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</row>
        <row r="171">
          <cell r="A171" t="str">
            <v>Infracción Ley contra la delincuencia organizada</v>
          </cell>
          <cell r="B171">
            <v>1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Infracción Ley Contra la Violencia Doméstica</v>
          </cell>
          <cell r="B172">
            <v>447</v>
          </cell>
          <cell r="C172">
            <v>2</v>
          </cell>
          <cell r="D172">
            <v>0</v>
          </cell>
          <cell r="E172">
            <v>16</v>
          </cell>
          <cell r="F172">
            <v>3</v>
          </cell>
          <cell r="G172">
            <v>1</v>
          </cell>
          <cell r="H172">
            <v>31</v>
          </cell>
          <cell r="I172">
            <v>4</v>
          </cell>
          <cell r="J172">
            <v>6</v>
          </cell>
          <cell r="K172">
            <v>0</v>
          </cell>
          <cell r="L172">
            <v>3</v>
          </cell>
          <cell r="M172">
            <v>14</v>
          </cell>
          <cell r="N172">
            <v>297</v>
          </cell>
          <cell r="O172">
            <v>6</v>
          </cell>
          <cell r="P172">
            <v>0</v>
          </cell>
          <cell r="Q172">
            <v>64</v>
          </cell>
        </row>
        <row r="173">
          <cell r="A173" t="str">
            <v>Infracción Ley Control Ganado Bovino</v>
          </cell>
          <cell r="B173">
            <v>47</v>
          </cell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12</v>
          </cell>
          <cell r="H173">
            <v>0</v>
          </cell>
          <cell r="I173">
            <v>0</v>
          </cell>
          <cell r="J173">
            <v>2</v>
          </cell>
          <cell r="K173">
            <v>6</v>
          </cell>
          <cell r="L173">
            <v>4</v>
          </cell>
          <cell r="M173">
            <v>8</v>
          </cell>
          <cell r="N173">
            <v>2</v>
          </cell>
          <cell r="O173">
            <v>6</v>
          </cell>
          <cell r="P173">
            <v>2</v>
          </cell>
          <cell r="Q173">
            <v>1</v>
          </cell>
        </row>
        <row r="174">
          <cell r="A174" t="str">
            <v>Infracción Ley de armas y explosivos</v>
          </cell>
          <cell r="B174">
            <v>74</v>
          </cell>
          <cell r="C174">
            <v>3</v>
          </cell>
          <cell r="D174">
            <v>40</v>
          </cell>
          <cell r="E174">
            <v>0</v>
          </cell>
          <cell r="F174">
            <v>5</v>
          </cell>
          <cell r="G174">
            <v>8</v>
          </cell>
          <cell r="H174">
            <v>0</v>
          </cell>
          <cell r="I174">
            <v>1</v>
          </cell>
          <cell r="J174">
            <v>2</v>
          </cell>
          <cell r="K174">
            <v>2</v>
          </cell>
          <cell r="L174">
            <v>3</v>
          </cell>
          <cell r="M174">
            <v>0</v>
          </cell>
          <cell r="N174">
            <v>4</v>
          </cell>
          <cell r="O174">
            <v>0</v>
          </cell>
          <cell r="P174">
            <v>4</v>
          </cell>
          <cell r="Q174">
            <v>2</v>
          </cell>
        </row>
        <row r="175">
          <cell r="A175" t="str">
            <v>Infracción Ley de Conservación de Vida Silvestre</v>
          </cell>
          <cell r="B175">
            <v>283</v>
          </cell>
          <cell r="C175">
            <v>4</v>
          </cell>
          <cell r="D175">
            <v>0</v>
          </cell>
          <cell r="E175">
            <v>0</v>
          </cell>
          <cell r="F175">
            <v>5</v>
          </cell>
          <cell r="G175">
            <v>174</v>
          </cell>
          <cell r="H175">
            <v>3</v>
          </cell>
          <cell r="I175">
            <v>11</v>
          </cell>
          <cell r="J175">
            <v>6</v>
          </cell>
          <cell r="K175">
            <v>2</v>
          </cell>
          <cell r="L175">
            <v>31</v>
          </cell>
          <cell r="M175">
            <v>8</v>
          </cell>
          <cell r="N175">
            <v>3</v>
          </cell>
          <cell r="O175">
            <v>27</v>
          </cell>
          <cell r="P175">
            <v>2</v>
          </cell>
          <cell r="Q175">
            <v>7</v>
          </cell>
        </row>
        <row r="176">
          <cell r="A176" t="str">
            <v>Infracción Ley de Derechos de Autor y Derechos Conexos</v>
          </cell>
          <cell r="B176">
            <v>20</v>
          </cell>
          <cell r="C176">
            <v>2</v>
          </cell>
          <cell r="D176">
            <v>2</v>
          </cell>
          <cell r="E176">
            <v>0</v>
          </cell>
          <cell r="F176">
            <v>2</v>
          </cell>
          <cell r="G176">
            <v>0</v>
          </cell>
          <cell r="H176">
            <v>0</v>
          </cell>
          <cell r="I176">
            <v>11</v>
          </cell>
          <cell r="J176">
            <v>0</v>
          </cell>
          <cell r="K176">
            <v>1</v>
          </cell>
          <cell r="L176">
            <v>1</v>
          </cell>
          <cell r="M176">
            <v>0</v>
          </cell>
          <cell r="N176">
            <v>1</v>
          </cell>
          <cell r="O176">
            <v>0</v>
          </cell>
          <cell r="P176">
            <v>0</v>
          </cell>
          <cell r="Q176">
            <v>0</v>
          </cell>
        </row>
        <row r="177">
          <cell r="A177" t="str">
            <v>Infracción Ley de Juegos</v>
          </cell>
          <cell r="B177">
            <v>1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 t="str">
            <v>Infracción Ley de la Jurisdicción Constitucional</v>
          </cell>
          <cell r="B178">
            <v>1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 t="str">
            <v>Infracción Ley de la Promoción Competencia  y Defensa Efectiva del Consumidor</v>
          </cell>
          <cell r="B179">
            <v>1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 t="str">
            <v>Infracción Ley Enriquecimiento ilícito</v>
          </cell>
          <cell r="B180">
            <v>55</v>
          </cell>
          <cell r="C180">
            <v>30</v>
          </cell>
          <cell r="D180">
            <v>1</v>
          </cell>
          <cell r="E180">
            <v>1</v>
          </cell>
          <cell r="F180">
            <v>2</v>
          </cell>
          <cell r="G180">
            <v>1</v>
          </cell>
          <cell r="H180">
            <v>0</v>
          </cell>
          <cell r="I180">
            <v>2</v>
          </cell>
          <cell r="J180">
            <v>1</v>
          </cell>
          <cell r="K180">
            <v>3</v>
          </cell>
          <cell r="L180">
            <v>1</v>
          </cell>
          <cell r="M180">
            <v>6</v>
          </cell>
          <cell r="N180">
            <v>2</v>
          </cell>
          <cell r="O180">
            <v>2</v>
          </cell>
          <cell r="P180">
            <v>0</v>
          </cell>
          <cell r="Q180">
            <v>3</v>
          </cell>
        </row>
        <row r="181">
          <cell r="A181" t="str">
            <v>Infracción Ley de Minería</v>
          </cell>
          <cell r="B181">
            <v>1</v>
          </cell>
          <cell r="C181">
            <v>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 t="str">
            <v>Infracción Ley de Procedimientos de observancia de los derechos de propiedad intelectual</v>
          </cell>
          <cell r="B182">
            <v>42</v>
          </cell>
          <cell r="C182">
            <v>40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  <cell r="Q182">
            <v>0</v>
          </cell>
        </row>
        <row r="183">
          <cell r="A183" t="str">
            <v>Infracción Ley de Protección Fitosanitaria</v>
          </cell>
          <cell r="B183">
            <v>2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 t="str">
            <v>Infracción Ley de Regulación y Comercialización de bebidas con contenido alcohólico</v>
          </cell>
          <cell r="B184">
            <v>4</v>
          </cell>
          <cell r="C184">
            <v>0</v>
          </cell>
          <cell r="D184">
            <v>0</v>
          </cell>
          <cell r="E184">
            <v>0</v>
          </cell>
          <cell r="F184">
            <v>1</v>
          </cell>
          <cell r="G184">
            <v>0</v>
          </cell>
          <cell r="H184">
            <v>0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</row>
        <row r="185">
          <cell r="A185" t="str">
            <v>Infracción Ley de Rifas y Loterías</v>
          </cell>
          <cell r="B185">
            <v>3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1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</v>
          </cell>
          <cell r="P185">
            <v>0</v>
          </cell>
          <cell r="Q185">
            <v>1</v>
          </cell>
        </row>
        <row r="186">
          <cell r="A186" t="str">
            <v>Infracción Ley de Sanidad Vegetal</v>
          </cell>
          <cell r="B186">
            <v>3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1</v>
          </cell>
          <cell r="J186">
            <v>0</v>
          </cell>
          <cell r="K186">
            <v>1</v>
          </cell>
          <cell r="L186">
            <v>1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 t="str">
            <v>Infracción Ley de Tránsito</v>
          </cell>
          <cell r="B187">
            <v>26</v>
          </cell>
          <cell r="C187">
            <v>0</v>
          </cell>
          <cell r="D187">
            <v>0</v>
          </cell>
          <cell r="E187">
            <v>0</v>
          </cell>
          <cell r="F187">
            <v>1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6</v>
          </cell>
          <cell r="L187">
            <v>15</v>
          </cell>
          <cell r="M187">
            <v>0</v>
          </cell>
          <cell r="N187">
            <v>0</v>
          </cell>
          <cell r="O187">
            <v>1</v>
          </cell>
          <cell r="P187">
            <v>0</v>
          </cell>
          <cell r="Q187">
            <v>1</v>
          </cell>
        </row>
        <row r="188">
          <cell r="A188" t="str">
            <v>Infracción Ley del Patrimonio Histórico Arquitectónico de Costa Rica</v>
          </cell>
          <cell r="B188">
            <v>10</v>
          </cell>
          <cell r="C188">
            <v>1</v>
          </cell>
          <cell r="D188">
            <v>0</v>
          </cell>
          <cell r="E188">
            <v>0</v>
          </cell>
          <cell r="F188">
            <v>1</v>
          </cell>
          <cell r="G188">
            <v>0</v>
          </cell>
          <cell r="H188">
            <v>0</v>
          </cell>
          <cell r="I188">
            <v>1</v>
          </cell>
          <cell r="J188">
            <v>1</v>
          </cell>
          <cell r="K188">
            <v>0</v>
          </cell>
          <cell r="L188">
            <v>2</v>
          </cell>
          <cell r="M188">
            <v>0</v>
          </cell>
          <cell r="N188">
            <v>0</v>
          </cell>
          <cell r="O188">
            <v>3</v>
          </cell>
          <cell r="P188">
            <v>0</v>
          </cell>
          <cell r="Q188">
            <v>1</v>
          </cell>
        </row>
        <row r="189">
          <cell r="A189" t="str">
            <v>Infracción Ley Delitos Mineros</v>
          </cell>
          <cell r="B189">
            <v>40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37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3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 t="str">
            <v>Infracción Ley Forestal</v>
          </cell>
          <cell r="B190">
            <v>215</v>
          </cell>
          <cell r="C190">
            <v>7</v>
          </cell>
          <cell r="D190">
            <v>2</v>
          </cell>
          <cell r="E190">
            <v>1</v>
          </cell>
          <cell r="F190">
            <v>6</v>
          </cell>
          <cell r="G190">
            <v>32</v>
          </cell>
          <cell r="H190">
            <v>1</v>
          </cell>
          <cell r="I190">
            <v>5</v>
          </cell>
          <cell r="J190">
            <v>6</v>
          </cell>
          <cell r="K190">
            <v>4</v>
          </cell>
          <cell r="L190">
            <v>92</v>
          </cell>
          <cell r="M190">
            <v>4</v>
          </cell>
          <cell r="N190">
            <v>32</v>
          </cell>
          <cell r="O190">
            <v>1</v>
          </cell>
          <cell r="P190">
            <v>10</v>
          </cell>
          <cell r="Q190">
            <v>12</v>
          </cell>
        </row>
        <row r="191">
          <cell r="A191" t="str">
            <v>Infracción Ley General de Administración Financiera</v>
          </cell>
          <cell r="B191">
            <v>2</v>
          </cell>
          <cell r="C191">
            <v>2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 t="str">
            <v>Infracción Ley General de Aduanas</v>
          </cell>
          <cell r="B192">
            <v>13</v>
          </cell>
          <cell r="C192">
            <v>2</v>
          </cell>
          <cell r="D192">
            <v>1</v>
          </cell>
          <cell r="E192">
            <v>1</v>
          </cell>
          <cell r="F192">
            <v>3</v>
          </cell>
          <cell r="G192">
            <v>0</v>
          </cell>
          <cell r="H192">
            <v>0</v>
          </cell>
          <cell r="I192">
            <v>3</v>
          </cell>
          <cell r="J192">
            <v>1</v>
          </cell>
          <cell r="K192">
            <v>1</v>
          </cell>
          <cell r="L192">
            <v>0</v>
          </cell>
          <cell r="M192">
            <v>1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 t="str">
            <v>Infracción Ley General de Caminos Públicos</v>
          </cell>
          <cell r="B193">
            <v>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1</v>
          </cell>
          <cell r="L193">
            <v>0</v>
          </cell>
          <cell r="M193">
            <v>1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 t="str">
            <v>Infracción Ley General de Migración y Extranjería</v>
          </cell>
          <cell r="B194">
            <v>286</v>
          </cell>
          <cell r="C194">
            <v>0</v>
          </cell>
          <cell r="D194">
            <v>0</v>
          </cell>
          <cell r="E194">
            <v>224</v>
          </cell>
          <cell r="F194">
            <v>0</v>
          </cell>
          <cell r="G194">
            <v>33</v>
          </cell>
          <cell r="H194">
            <v>0</v>
          </cell>
          <cell r="I194">
            <v>1</v>
          </cell>
          <cell r="J194">
            <v>2</v>
          </cell>
          <cell r="K194">
            <v>1</v>
          </cell>
          <cell r="L194">
            <v>1</v>
          </cell>
          <cell r="M194">
            <v>24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 t="str">
            <v>Infracción Ley General de Salud</v>
          </cell>
          <cell r="B195">
            <v>13</v>
          </cell>
          <cell r="C195">
            <v>2</v>
          </cell>
          <cell r="D195">
            <v>0</v>
          </cell>
          <cell r="E195">
            <v>0</v>
          </cell>
          <cell r="F195">
            <v>1</v>
          </cell>
          <cell r="G195">
            <v>0</v>
          </cell>
          <cell r="H195">
            <v>0</v>
          </cell>
          <cell r="I195">
            <v>2</v>
          </cell>
          <cell r="J195">
            <v>0</v>
          </cell>
          <cell r="K195">
            <v>2</v>
          </cell>
          <cell r="L195">
            <v>0</v>
          </cell>
          <cell r="M195">
            <v>1</v>
          </cell>
          <cell r="N195">
            <v>1</v>
          </cell>
          <cell r="O195">
            <v>1</v>
          </cell>
          <cell r="P195">
            <v>0</v>
          </cell>
          <cell r="Q195">
            <v>3</v>
          </cell>
        </row>
        <row r="196">
          <cell r="A196" t="str">
            <v>Infracción Ley de Bienestar Animal</v>
          </cell>
          <cell r="B196">
            <v>47</v>
          </cell>
          <cell r="C196">
            <v>6</v>
          </cell>
          <cell r="D196">
            <v>0</v>
          </cell>
          <cell r="E196">
            <v>0</v>
          </cell>
          <cell r="F196">
            <v>7</v>
          </cell>
          <cell r="G196">
            <v>5</v>
          </cell>
          <cell r="H196">
            <v>0</v>
          </cell>
          <cell r="I196">
            <v>0</v>
          </cell>
          <cell r="J196">
            <v>11</v>
          </cell>
          <cell r="K196">
            <v>0</v>
          </cell>
          <cell r="L196">
            <v>10</v>
          </cell>
          <cell r="M196">
            <v>0</v>
          </cell>
          <cell r="N196">
            <v>6</v>
          </cell>
          <cell r="O196">
            <v>0</v>
          </cell>
          <cell r="P196">
            <v>2</v>
          </cell>
          <cell r="Q196">
            <v>0</v>
          </cell>
        </row>
        <row r="197">
          <cell r="A197" t="str">
            <v>Infracción Ley Gestión Integral de Residuos</v>
          </cell>
          <cell r="B197">
            <v>12</v>
          </cell>
          <cell r="C197">
            <v>8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Infracción Ley Orgánica del Ambiente</v>
          </cell>
          <cell r="B198">
            <v>40</v>
          </cell>
          <cell r="C198">
            <v>6</v>
          </cell>
          <cell r="D198">
            <v>0</v>
          </cell>
          <cell r="E198">
            <v>9</v>
          </cell>
          <cell r="F198">
            <v>0</v>
          </cell>
          <cell r="G198">
            <v>1</v>
          </cell>
          <cell r="H198">
            <v>0</v>
          </cell>
          <cell r="I198">
            <v>1</v>
          </cell>
          <cell r="J198">
            <v>2</v>
          </cell>
          <cell r="K198">
            <v>0</v>
          </cell>
          <cell r="L198">
            <v>3</v>
          </cell>
          <cell r="M198">
            <v>4</v>
          </cell>
          <cell r="N198">
            <v>1</v>
          </cell>
          <cell r="O198">
            <v>9</v>
          </cell>
          <cell r="P198">
            <v>1</v>
          </cell>
          <cell r="Q198">
            <v>3</v>
          </cell>
        </row>
        <row r="199">
          <cell r="A199" t="str">
            <v>Infracción Ley para Garantizar Seguridad y Orden</v>
          </cell>
          <cell r="B199">
            <v>1</v>
          </cell>
          <cell r="C199">
            <v>0</v>
          </cell>
          <cell r="D199">
            <v>0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Infracción Ley Patrimonio Nacional Arqueológico</v>
          </cell>
          <cell r="B200">
            <v>10</v>
          </cell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1</v>
          </cell>
          <cell r="I200">
            <v>0</v>
          </cell>
          <cell r="J200">
            <v>1</v>
          </cell>
          <cell r="K200">
            <v>0</v>
          </cell>
          <cell r="L200">
            <v>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</row>
        <row r="201">
          <cell r="A201" t="str">
            <v>Infracción Ley Penalización de Violencia contra la Mujer</v>
          </cell>
          <cell r="B201">
            <v>66</v>
          </cell>
          <cell r="C201">
            <v>0</v>
          </cell>
          <cell r="D201">
            <v>27</v>
          </cell>
          <cell r="E201">
            <v>0</v>
          </cell>
          <cell r="F201">
            <v>1</v>
          </cell>
          <cell r="G201">
            <v>0</v>
          </cell>
          <cell r="H201">
            <v>0</v>
          </cell>
          <cell r="I201">
            <v>0</v>
          </cell>
          <cell r="J201">
            <v>2</v>
          </cell>
          <cell r="K201">
            <v>0</v>
          </cell>
          <cell r="L201">
            <v>0</v>
          </cell>
          <cell r="M201">
            <v>0</v>
          </cell>
          <cell r="N201">
            <v>7</v>
          </cell>
          <cell r="O201">
            <v>1</v>
          </cell>
          <cell r="P201">
            <v>0</v>
          </cell>
          <cell r="Q201">
            <v>28</v>
          </cell>
        </row>
        <row r="202">
          <cell r="A202" t="str">
            <v>Infracción ley de Psicotrópicos</v>
          </cell>
          <cell r="B202">
            <v>74</v>
          </cell>
          <cell r="C202">
            <v>9</v>
          </cell>
          <cell r="D202">
            <v>10</v>
          </cell>
          <cell r="E202">
            <v>1</v>
          </cell>
          <cell r="F202">
            <v>6</v>
          </cell>
          <cell r="G202">
            <v>5</v>
          </cell>
          <cell r="H202">
            <v>0</v>
          </cell>
          <cell r="I202">
            <v>2</v>
          </cell>
          <cell r="J202">
            <v>8</v>
          </cell>
          <cell r="K202">
            <v>1</v>
          </cell>
          <cell r="L202">
            <v>3</v>
          </cell>
          <cell r="M202">
            <v>2</v>
          </cell>
          <cell r="N202">
            <v>22</v>
          </cell>
          <cell r="O202">
            <v>1</v>
          </cell>
          <cell r="P202">
            <v>2</v>
          </cell>
          <cell r="Q202">
            <v>2</v>
          </cell>
        </row>
        <row r="203">
          <cell r="A203" t="str">
            <v>Infracción ley protección adulto mayor</v>
          </cell>
          <cell r="B203">
            <v>663</v>
          </cell>
          <cell r="C203">
            <v>115</v>
          </cell>
          <cell r="D203">
            <v>114</v>
          </cell>
          <cell r="E203">
            <v>11</v>
          </cell>
          <cell r="F203">
            <v>170</v>
          </cell>
          <cell r="G203">
            <v>90</v>
          </cell>
          <cell r="H203">
            <v>0</v>
          </cell>
          <cell r="I203">
            <v>10</v>
          </cell>
          <cell r="J203">
            <v>29</v>
          </cell>
          <cell r="K203">
            <v>1</v>
          </cell>
          <cell r="L203">
            <v>52</v>
          </cell>
          <cell r="M203">
            <v>0</v>
          </cell>
          <cell r="N203">
            <v>44</v>
          </cell>
          <cell r="O203">
            <v>0</v>
          </cell>
          <cell r="P203">
            <v>22</v>
          </cell>
          <cell r="Q203">
            <v>5</v>
          </cell>
        </row>
        <row r="204">
          <cell r="A204" t="str">
            <v>Infracción Ley Venta de Licores</v>
          </cell>
          <cell r="B204">
            <v>11</v>
          </cell>
          <cell r="C204">
            <v>0</v>
          </cell>
          <cell r="D204">
            <v>1</v>
          </cell>
          <cell r="E204">
            <v>2</v>
          </cell>
          <cell r="F204">
            <v>4</v>
          </cell>
          <cell r="G204">
            <v>0</v>
          </cell>
          <cell r="H204">
            <v>0</v>
          </cell>
          <cell r="I204">
            <v>2</v>
          </cell>
          <cell r="J204">
            <v>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Infracción Ley Zona Marítimo Terrestre</v>
          </cell>
          <cell r="B205">
            <v>24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5</v>
          </cell>
          <cell r="M205">
            <v>6</v>
          </cell>
          <cell r="N205">
            <v>0</v>
          </cell>
          <cell r="O205">
            <v>2</v>
          </cell>
          <cell r="P205">
            <v>10</v>
          </cell>
          <cell r="Q205">
            <v>0</v>
          </cell>
        </row>
        <row r="206">
          <cell r="A206" t="str">
            <v>Infractores del proceso de inscripción</v>
          </cell>
          <cell r="B206">
            <v>4</v>
          </cell>
          <cell r="C206">
            <v>2</v>
          </cell>
          <cell r="D206">
            <v>0</v>
          </cell>
          <cell r="E206">
            <v>0</v>
          </cell>
          <cell r="F206">
            <v>1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</row>
        <row r="207">
          <cell r="A207" t="str">
            <v>Injurias</v>
          </cell>
          <cell r="B207">
            <v>6</v>
          </cell>
          <cell r="C207">
            <v>1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0</v>
          </cell>
          <cell r="M207">
            <v>1</v>
          </cell>
          <cell r="N207">
            <v>1</v>
          </cell>
          <cell r="O207">
            <v>0</v>
          </cell>
          <cell r="P207">
            <v>0</v>
          </cell>
          <cell r="Q207">
            <v>0</v>
          </cell>
        </row>
        <row r="208">
          <cell r="A208" t="str">
            <v>Insolvencia fraudulenta</v>
          </cell>
          <cell r="B208">
            <v>41</v>
          </cell>
          <cell r="C208">
            <v>41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 t="str">
            <v>Instigación o ayuda al suicidio</v>
          </cell>
          <cell r="B209">
            <v>1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1</v>
          </cell>
          <cell r="P209">
            <v>0</v>
          </cell>
          <cell r="Q209">
            <v>0</v>
          </cell>
        </row>
        <row r="210">
          <cell r="A210" t="str">
            <v>Instigación pública</v>
          </cell>
          <cell r="B210">
            <v>6</v>
          </cell>
          <cell r="C210">
            <v>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 t="str">
            <v>Intimidación pública</v>
          </cell>
          <cell r="B211">
            <v>8</v>
          </cell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 t="str">
            <v>Introducción de droga en un centro penitenciario</v>
          </cell>
          <cell r="B212">
            <v>807</v>
          </cell>
          <cell r="C212">
            <v>54</v>
          </cell>
          <cell r="D212">
            <v>8</v>
          </cell>
          <cell r="E212">
            <v>21</v>
          </cell>
          <cell r="F212">
            <v>494</v>
          </cell>
          <cell r="G212">
            <v>2</v>
          </cell>
          <cell r="H212">
            <v>0</v>
          </cell>
          <cell r="I212">
            <v>15</v>
          </cell>
          <cell r="J212">
            <v>9</v>
          </cell>
          <cell r="K212">
            <v>40</v>
          </cell>
          <cell r="L212">
            <v>1</v>
          </cell>
          <cell r="M212">
            <v>34</v>
          </cell>
          <cell r="N212">
            <v>33</v>
          </cell>
          <cell r="O212">
            <v>0</v>
          </cell>
          <cell r="P212">
            <v>12</v>
          </cell>
          <cell r="Q212">
            <v>84</v>
          </cell>
        </row>
        <row r="213">
          <cell r="A213" t="str">
            <v>Introducción y tráfico de materiales prohibidos</v>
          </cell>
          <cell r="B213">
            <v>1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1</v>
          </cell>
          <cell r="P213">
            <v>0</v>
          </cell>
          <cell r="Q213">
            <v>0</v>
          </cell>
        </row>
        <row r="214">
          <cell r="A214" t="str">
            <v>Invasión a un área de conservación o protección</v>
          </cell>
          <cell r="B214">
            <v>226</v>
          </cell>
          <cell r="C214">
            <v>52</v>
          </cell>
          <cell r="D214">
            <v>5</v>
          </cell>
          <cell r="E214">
            <v>1</v>
          </cell>
          <cell r="F214">
            <v>7</v>
          </cell>
          <cell r="G214">
            <v>12</v>
          </cell>
          <cell r="H214">
            <v>30</v>
          </cell>
          <cell r="I214">
            <v>33</v>
          </cell>
          <cell r="J214">
            <v>18</v>
          </cell>
          <cell r="K214">
            <v>0</v>
          </cell>
          <cell r="L214">
            <v>9</v>
          </cell>
          <cell r="M214">
            <v>9</v>
          </cell>
          <cell r="N214">
            <v>1</v>
          </cell>
          <cell r="O214">
            <v>21</v>
          </cell>
          <cell r="P214">
            <v>11</v>
          </cell>
          <cell r="Q214">
            <v>17</v>
          </cell>
        </row>
        <row r="215">
          <cell r="A215" t="str">
            <v>Irrespeto de vedas forestales declaradas</v>
          </cell>
          <cell r="B215">
            <v>2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1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 t="str">
            <v>Legislación o administración en provecho propio</v>
          </cell>
          <cell r="B216">
            <v>12</v>
          </cell>
          <cell r="C216">
            <v>8</v>
          </cell>
          <cell r="D216">
            <v>1</v>
          </cell>
          <cell r="E216">
            <v>1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 t="str">
            <v>Legitimación de capitales</v>
          </cell>
          <cell r="B217">
            <v>228</v>
          </cell>
          <cell r="C217">
            <v>171</v>
          </cell>
          <cell r="D217">
            <v>1</v>
          </cell>
          <cell r="E217">
            <v>1</v>
          </cell>
          <cell r="F217">
            <v>14</v>
          </cell>
          <cell r="G217">
            <v>2</v>
          </cell>
          <cell r="H217">
            <v>0</v>
          </cell>
          <cell r="I217">
            <v>3</v>
          </cell>
          <cell r="J217">
            <v>3</v>
          </cell>
          <cell r="K217">
            <v>3</v>
          </cell>
          <cell r="L217">
            <v>3</v>
          </cell>
          <cell r="M217">
            <v>3</v>
          </cell>
          <cell r="N217">
            <v>1</v>
          </cell>
          <cell r="O217">
            <v>11</v>
          </cell>
          <cell r="P217">
            <v>9</v>
          </cell>
          <cell r="Q217">
            <v>3</v>
          </cell>
        </row>
        <row r="218">
          <cell r="A218" t="str">
            <v>Lesiones consentidas</v>
          </cell>
          <cell r="B218">
            <v>1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Lesiones culposas (Ley de Tránsito)</v>
          </cell>
          <cell r="B219">
            <v>7693</v>
          </cell>
          <cell r="C219">
            <v>477</v>
          </cell>
          <cell r="D219">
            <v>771</v>
          </cell>
          <cell r="E219">
            <v>630</v>
          </cell>
          <cell r="F219">
            <v>547</v>
          </cell>
          <cell r="G219">
            <v>360</v>
          </cell>
          <cell r="H219">
            <v>202</v>
          </cell>
          <cell r="I219">
            <v>764</v>
          </cell>
          <cell r="J219">
            <v>731</v>
          </cell>
          <cell r="K219">
            <v>352</v>
          </cell>
          <cell r="L219">
            <v>824</v>
          </cell>
          <cell r="M219">
            <v>533</v>
          </cell>
          <cell r="N219">
            <v>292</v>
          </cell>
          <cell r="O219">
            <v>228</v>
          </cell>
          <cell r="P219">
            <v>346</v>
          </cell>
          <cell r="Q219">
            <v>636</v>
          </cell>
        </row>
        <row r="220">
          <cell r="A220" t="str">
            <v>Lesiones culposas (Mal praxis)</v>
          </cell>
          <cell r="B220">
            <v>589</v>
          </cell>
          <cell r="C220">
            <v>203</v>
          </cell>
          <cell r="D220">
            <v>48</v>
          </cell>
          <cell r="E220">
            <v>34</v>
          </cell>
          <cell r="F220">
            <v>19</v>
          </cell>
          <cell r="G220">
            <v>29</v>
          </cell>
          <cell r="H220">
            <v>25</v>
          </cell>
          <cell r="I220">
            <v>38</v>
          </cell>
          <cell r="J220">
            <v>30</v>
          </cell>
          <cell r="K220">
            <v>21</v>
          </cell>
          <cell r="L220">
            <v>15</v>
          </cell>
          <cell r="M220">
            <v>25</v>
          </cell>
          <cell r="N220">
            <v>30</v>
          </cell>
          <cell r="O220">
            <v>12</v>
          </cell>
          <cell r="P220">
            <v>25</v>
          </cell>
          <cell r="Q220">
            <v>35</v>
          </cell>
        </row>
        <row r="221">
          <cell r="A221" t="str">
            <v>Lesiones graves</v>
          </cell>
          <cell r="B221">
            <v>311</v>
          </cell>
          <cell r="C221">
            <v>39</v>
          </cell>
          <cell r="D221">
            <v>15</v>
          </cell>
          <cell r="E221">
            <v>68</v>
          </cell>
          <cell r="F221">
            <v>11</v>
          </cell>
          <cell r="G221">
            <v>19</v>
          </cell>
          <cell r="H221">
            <v>9</v>
          </cell>
          <cell r="I221">
            <v>16</v>
          </cell>
          <cell r="J221">
            <v>34</v>
          </cell>
          <cell r="K221">
            <v>8</v>
          </cell>
          <cell r="L221">
            <v>27</v>
          </cell>
          <cell r="M221">
            <v>22</v>
          </cell>
          <cell r="N221">
            <v>7</v>
          </cell>
          <cell r="O221">
            <v>13</v>
          </cell>
          <cell r="P221">
            <v>10</v>
          </cell>
          <cell r="Q221">
            <v>13</v>
          </cell>
        </row>
        <row r="222">
          <cell r="A222" t="str">
            <v>Lesiones gravísimas</v>
          </cell>
          <cell r="B222">
            <v>22</v>
          </cell>
          <cell r="C222">
            <v>2</v>
          </cell>
          <cell r="D222">
            <v>0</v>
          </cell>
          <cell r="E222">
            <v>2</v>
          </cell>
          <cell r="F222">
            <v>0</v>
          </cell>
          <cell r="G222">
            <v>0</v>
          </cell>
          <cell r="H222">
            <v>0</v>
          </cell>
          <cell r="I222">
            <v>5</v>
          </cell>
          <cell r="J222">
            <v>2</v>
          </cell>
          <cell r="K222">
            <v>1</v>
          </cell>
          <cell r="L222">
            <v>1</v>
          </cell>
          <cell r="M222">
            <v>3</v>
          </cell>
          <cell r="N222">
            <v>3</v>
          </cell>
          <cell r="O222">
            <v>2</v>
          </cell>
          <cell r="P222">
            <v>0</v>
          </cell>
          <cell r="Q222">
            <v>1</v>
          </cell>
        </row>
        <row r="223">
          <cell r="A223" t="str">
            <v>Lesiones leves</v>
          </cell>
          <cell r="B223">
            <v>1118</v>
          </cell>
          <cell r="C223">
            <v>123</v>
          </cell>
          <cell r="D223">
            <v>84</v>
          </cell>
          <cell r="E223">
            <v>151</v>
          </cell>
          <cell r="F223">
            <v>32</v>
          </cell>
          <cell r="G223">
            <v>57</v>
          </cell>
          <cell r="H223">
            <v>30</v>
          </cell>
          <cell r="I223">
            <v>117</v>
          </cell>
          <cell r="J223">
            <v>95</v>
          </cell>
          <cell r="K223">
            <v>28</v>
          </cell>
          <cell r="L223">
            <v>47</v>
          </cell>
          <cell r="M223">
            <v>104</v>
          </cell>
          <cell r="N223">
            <v>70</v>
          </cell>
          <cell r="O223">
            <v>54</v>
          </cell>
          <cell r="P223">
            <v>48</v>
          </cell>
          <cell r="Q223">
            <v>78</v>
          </cell>
        </row>
        <row r="224">
          <cell r="A224" t="str">
            <v>Lesiones en riña</v>
          </cell>
          <cell r="B224">
            <v>67</v>
          </cell>
          <cell r="C224">
            <v>15</v>
          </cell>
          <cell r="D224">
            <v>3</v>
          </cell>
          <cell r="E224">
            <v>14</v>
          </cell>
          <cell r="F224">
            <v>1</v>
          </cell>
          <cell r="G224">
            <v>6</v>
          </cell>
          <cell r="H224">
            <v>3</v>
          </cell>
          <cell r="I224">
            <v>1</v>
          </cell>
          <cell r="J224">
            <v>6</v>
          </cell>
          <cell r="K224">
            <v>0</v>
          </cell>
          <cell r="L224">
            <v>7</v>
          </cell>
          <cell r="M224">
            <v>3</v>
          </cell>
          <cell r="N224">
            <v>0</v>
          </cell>
          <cell r="O224">
            <v>3</v>
          </cell>
          <cell r="P224">
            <v>0</v>
          </cell>
          <cell r="Q224">
            <v>5</v>
          </cell>
        </row>
        <row r="225">
          <cell r="A225" t="str">
            <v>Limitación al ejercicio del derecho de propiedad</v>
          </cell>
          <cell r="B225">
            <v>6</v>
          </cell>
          <cell r="C225">
            <v>0</v>
          </cell>
          <cell r="D225">
            <v>0</v>
          </cell>
          <cell r="E225">
            <v>2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M225">
            <v>0</v>
          </cell>
          <cell r="N225">
            <v>2</v>
          </cell>
          <cell r="O225">
            <v>0</v>
          </cell>
          <cell r="P225">
            <v>0</v>
          </cell>
          <cell r="Q225">
            <v>0</v>
          </cell>
        </row>
        <row r="226">
          <cell r="A226" t="str">
            <v>Maltrato</v>
          </cell>
          <cell r="B226">
            <v>8018</v>
          </cell>
          <cell r="C226">
            <v>525</v>
          </cell>
          <cell r="D226">
            <v>414</v>
          </cell>
          <cell r="E226">
            <v>898</v>
          </cell>
          <cell r="F226">
            <v>885</v>
          </cell>
          <cell r="G226">
            <v>563</v>
          </cell>
          <cell r="H226">
            <v>525</v>
          </cell>
          <cell r="I226">
            <v>441</v>
          </cell>
          <cell r="J226">
            <v>773</v>
          </cell>
          <cell r="K226">
            <v>217</v>
          </cell>
          <cell r="L226">
            <v>630</v>
          </cell>
          <cell r="M226">
            <v>373</v>
          </cell>
          <cell r="N226">
            <v>357</v>
          </cell>
          <cell r="O226">
            <v>652</v>
          </cell>
          <cell r="P226">
            <v>285</v>
          </cell>
          <cell r="Q226">
            <v>480</v>
          </cell>
        </row>
        <row r="227">
          <cell r="A227" t="str">
            <v>Maltrato a Animales</v>
          </cell>
          <cell r="B227">
            <v>121</v>
          </cell>
          <cell r="C227">
            <v>3</v>
          </cell>
          <cell r="D227">
            <v>6</v>
          </cell>
          <cell r="E227">
            <v>6</v>
          </cell>
          <cell r="F227">
            <v>4</v>
          </cell>
          <cell r="G227">
            <v>9</v>
          </cell>
          <cell r="H227">
            <v>6</v>
          </cell>
          <cell r="I227">
            <v>17</v>
          </cell>
          <cell r="J227">
            <v>10</v>
          </cell>
          <cell r="K227">
            <v>4</v>
          </cell>
          <cell r="L227">
            <v>19</v>
          </cell>
          <cell r="M227">
            <v>6</v>
          </cell>
          <cell r="N227">
            <v>8</v>
          </cell>
          <cell r="O227">
            <v>8</v>
          </cell>
          <cell r="P227">
            <v>4</v>
          </cell>
          <cell r="Q227">
            <v>11</v>
          </cell>
        </row>
        <row r="228">
          <cell r="A228" t="str">
            <v>Malversación</v>
          </cell>
          <cell r="B228">
            <v>39</v>
          </cell>
          <cell r="C228">
            <v>7</v>
          </cell>
          <cell r="D228">
            <v>2</v>
          </cell>
          <cell r="E228">
            <v>1</v>
          </cell>
          <cell r="F228">
            <v>4</v>
          </cell>
          <cell r="G228">
            <v>2</v>
          </cell>
          <cell r="H228">
            <v>4</v>
          </cell>
          <cell r="I228">
            <v>2</v>
          </cell>
          <cell r="J228">
            <v>1</v>
          </cell>
          <cell r="K228">
            <v>0</v>
          </cell>
          <cell r="L228">
            <v>3</v>
          </cell>
          <cell r="M228">
            <v>5</v>
          </cell>
          <cell r="N228">
            <v>0</v>
          </cell>
          <cell r="O228">
            <v>6</v>
          </cell>
          <cell r="P228">
            <v>1</v>
          </cell>
          <cell r="Q228">
            <v>1</v>
          </cell>
        </row>
        <row r="229">
          <cell r="A229" t="str">
            <v>Matrimonio ilegal</v>
          </cell>
          <cell r="B229">
            <v>36</v>
          </cell>
          <cell r="C229">
            <v>17</v>
          </cell>
          <cell r="D229">
            <v>0</v>
          </cell>
          <cell r="E229">
            <v>2</v>
          </cell>
          <cell r="F229">
            <v>3</v>
          </cell>
          <cell r="G229">
            <v>1</v>
          </cell>
          <cell r="H229">
            <v>1</v>
          </cell>
          <cell r="I229">
            <v>2</v>
          </cell>
          <cell r="J229">
            <v>1</v>
          </cell>
          <cell r="K229">
            <v>0</v>
          </cell>
          <cell r="L229">
            <v>2</v>
          </cell>
          <cell r="M229">
            <v>2</v>
          </cell>
          <cell r="N229">
            <v>0</v>
          </cell>
          <cell r="O229">
            <v>0</v>
          </cell>
          <cell r="P229">
            <v>4</v>
          </cell>
          <cell r="Q229">
            <v>1</v>
          </cell>
        </row>
        <row r="230">
          <cell r="A230" t="str">
            <v>Menosprecio o vilipendio público para los símbolos nacionales</v>
          </cell>
          <cell r="B230">
            <v>1</v>
          </cell>
          <cell r="C230">
            <v>1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Molestia o estorbo a la autoridad</v>
          </cell>
          <cell r="B231">
            <v>1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</row>
        <row r="232">
          <cell r="A232" t="str">
            <v>Motín</v>
          </cell>
          <cell r="B232">
            <v>1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 t="str">
            <v>Movilización de madera de bosque o plantación sin permisos</v>
          </cell>
          <cell r="B233">
            <v>30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2</v>
          </cell>
          <cell r="H233">
            <v>1</v>
          </cell>
          <cell r="I233">
            <v>1</v>
          </cell>
          <cell r="J233">
            <v>0</v>
          </cell>
          <cell r="K233">
            <v>4</v>
          </cell>
          <cell r="L233">
            <v>15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1</v>
          </cell>
        </row>
        <row r="234">
          <cell r="A234" t="str">
            <v>Muerte de animal</v>
          </cell>
          <cell r="B234">
            <v>59</v>
          </cell>
          <cell r="C234">
            <v>2</v>
          </cell>
          <cell r="D234">
            <v>2</v>
          </cell>
          <cell r="E234">
            <v>6</v>
          </cell>
          <cell r="F234">
            <v>1</v>
          </cell>
          <cell r="G234">
            <v>1</v>
          </cell>
          <cell r="H234">
            <v>7</v>
          </cell>
          <cell r="I234">
            <v>10</v>
          </cell>
          <cell r="J234">
            <v>3</v>
          </cell>
          <cell r="K234">
            <v>11</v>
          </cell>
          <cell r="L234">
            <v>4</v>
          </cell>
          <cell r="M234">
            <v>2</v>
          </cell>
          <cell r="N234">
            <v>9</v>
          </cell>
          <cell r="O234">
            <v>0</v>
          </cell>
          <cell r="P234">
            <v>1</v>
          </cell>
          <cell r="Q234">
            <v>0</v>
          </cell>
        </row>
        <row r="235">
          <cell r="A235" t="str">
            <v>Nombramientos ilegales</v>
          </cell>
          <cell r="B235">
            <v>45</v>
          </cell>
          <cell r="C235">
            <v>17</v>
          </cell>
          <cell r="D235">
            <v>3</v>
          </cell>
          <cell r="E235">
            <v>5</v>
          </cell>
          <cell r="F235">
            <v>2</v>
          </cell>
          <cell r="G235">
            <v>0</v>
          </cell>
          <cell r="H235">
            <v>3</v>
          </cell>
          <cell r="I235">
            <v>0</v>
          </cell>
          <cell r="J235">
            <v>7</v>
          </cell>
          <cell r="K235">
            <v>0</v>
          </cell>
          <cell r="L235">
            <v>0</v>
          </cell>
          <cell r="M235">
            <v>5</v>
          </cell>
          <cell r="N235">
            <v>0</v>
          </cell>
          <cell r="O235">
            <v>1</v>
          </cell>
          <cell r="P235">
            <v>2</v>
          </cell>
          <cell r="Q235">
            <v>0</v>
          </cell>
        </row>
        <row r="236">
          <cell r="A236" t="str">
            <v>Obstaculización Acceso a la Justicia</v>
          </cell>
          <cell r="B236">
            <v>1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Obstrucción de la Vía Pública</v>
          </cell>
          <cell r="B237">
            <v>22</v>
          </cell>
          <cell r="C237">
            <v>0</v>
          </cell>
          <cell r="D237">
            <v>2</v>
          </cell>
          <cell r="E237">
            <v>0</v>
          </cell>
          <cell r="F237">
            <v>2</v>
          </cell>
          <cell r="G237">
            <v>2</v>
          </cell>
          <cell r="H237">
            <v>1</v>
          </cell>
          <cell r="I237">
            <v>0</v>
          </cell>
          <cell r="J237">
            <v>0</v>
          </cell>
          <cell r="K237">
            <v>2</v>
          </cell>
          <cell r="L237">
            <v>1</v>
          </cell>
          <cell r="M237">
            <v>1</v>
          </cell>
          <cell r="N237">
            <v>3</v>
          </cell>
          <cell r="O237">
            <v>2</v>
          </cell>
          <cell r="P237">
            <v>4</v>
          </cell>
          <cell r="Q237">
            <v>2</v>
          </cell>
        </row>
        <row r="238">
          <cell r="A238" t="str">
            <v>Ocultación del impedimento</v>
          </cell>
          <cell r="B238">
            <v>5</v>
          </cell>
          <cell r="C238">
            <v>2</v>
          </cell>
          <cell r="D238">
            <v>0</v>
          </cell>
          <cell r="E238">
            <v>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</row>
        <row r="239">
          <cell r="A239" t="str">
            <v>Ocultamiento o destrucción de información (Artículo 219)</v>
          </cell>
          <cell r="B239">
            <v>3</v>
          </cell>
          <cell r="C239">
            <v>2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1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Ofensas a la dignidad- violencia psicológica</v>
          </cell>
          <cell r="B240">
            <v>3912</v>
          </cell>
          <cell r="C240">
            <v>143</v>
          </cell>
          <cell r="D240">
            <v>301</v>
          </cell>
          <cell r="E240">
            <v>917</v>
          </cell>
          <cell r="F240">
            <v>714</v>
          </cell>
          <cell r="G240">
            <v>259</v>
          </cell>
          <cell r="H240">
            <v>78</v>
          </cell>
          <cell r="I240">
            <v>280</v>
          </cell>
          <cell r="J240">
            <v>345</v>
          </cell>
          <cell r="K240">
            <v>56</v>
          </cell>
          <cell r="L240">
            <v>157</v>
          </cell>
          <cell r="M240">
            <v>71</v>
          </cell>
          <cell r="N240">
            <v>187</v>
          </cell>
          <cell r="O240">
            <v>300</v>
          </cell>
          <cell r="P240">
            <v>30</v>
          </cell>
          <cell r="Q240">
            <v>74</v>
          </cell>
        </row>
        <row r="241">
          <cell r="A241" t="str">
            <v>Ofensas a la memoria de un difunto</v>
          </cell>
          <cell r="B241">
            <v>2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1</v>
          </cell>
          <cell r="J241">
            <v>0</v>
          </cell>
          <cell r="K241">
            <v>0</v>
          </cell>
          <cell r="L241">
            <v>0</v>
          </cell>
          <cell r="M241">
            <v>1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Ofensas en juicio</v>
          </cell>
          <cell r="B242">
            <v>1</v>
          </cell>
          <cell r="C242">
            <v>0</v>
          </cell>
          <cell r="D242">
            <v>0</v>
          </cell>
          <cell r="E242">
            <v>1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Omisión de auxilio</v>
          </cell>
          <cell r="B243">
            <v>2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</v>
          </cell>
          <cell r="N243">
            <v>0</v>
          </cell>
          <cell r="O243">
            <v>0</v>
          </cell>
          <cell r="P243">
            <v>1</v>
          </cell>
          <cell r="Q243">
            <v>0</v>
          </cell>
        </row>
        <row r="244">
          <cell r="A244" t="str">
            <v>Otros delitos</v>
          </cell>
          <cell r="B244">
            <v>647</v>
          </cell>
          <cell r="C244">
            <v>88</v>
          </cell>
          <cell r="D244">
            <v>92</v>
          </cell>
          <cell r="E244">
            <v>133</v>
          </cell>
          <cell r="F244">
            <v>38</v>
          </cell>
          <cell r="G244">
            <v>6</v>
          </cell>
          <cell r="H244">
            <v>65</v>
          </cell>
          <cell r="I244">
            <v>33</v>
          </cell>
          <cell r="J244">
            <v>37</v>
          </cell>
          <cell r="K244">
            <v>12</v>
          </cell>
          <cell r="L244">
            <v>17</v>
          </cell>
          <cell r="M244">
            <v>16</v>
          </cell>
          <cell r="N244">
            <v>13</v>
          </cell>
          <cell r="O244">
            <v>53</v>
          </cell>
          <cell r="P244">
            <v>24</v>
          </cell>
          <cell r="Q244">
            <v>20</v>
          </cell>
        </row>
        <row r="245">
          <cell r="A245" t="str">
            <v>Pago irregular de contratos administrativos</v>
          </cell>
          <cell r="B245">
            <v>2</v>
          </cell>
          <cell r="C245">
            <v>1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1</v>
          </cell>
          <cell r="Q245">
            <v>0</v>
          </cell>
        </row>
        <row r="246">
          <cell r="A246" t="str">
            <v>Patrocinio infiel</v>
          </cell>
          <cell r="B246">
            <v>10</v>
          </cell>
          <cell r="C246">
            <v>1</v>
          </cell>
          <cell r="D246">
            <v>1</v>
          </cell>
          <cell r="E246">
            <v>0</v>
          </cell>
          <cell r="F246">
            <v>1</v>
          </cell>
          <cell r="G246">
            <v>1</v>
          </cell>
          <cell r="H246">
            <v>0</v>
          </cell>
          <cell r="I246">
            <v>1</v>
          </cell>
          <cell r="J246">
            <v>3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2</v>
          </cell>
          <cell r="P246">
            <v>0</v>
          </cell>
          <cell r="Q246">
            <v>0</v>
          </cell>
        </row>
        <row r="247">
          <cell r="A247" t="str">
            <v>Peculado</v>
          </cell>
          <cell r="B247">
            <v>177</v>
          </cell>
          <cell r="C247">
            <v>57</v>
          </cell>
          <cell r="D247">
            <v>16</v>
          </cell>
          <cell r="E247">
            <v>10</v>
          </cell>
          <cell r="F247">
            <v>7</v>
          </cell>
          <cell r="G247">
            <v>14</v>
          </cell>
          <cell r="H247">
            <v>1</v>
          </cell>
          <cell r="I247">
            <v>11</v>
          </cell>
          <cell r="J247">
            <v>11</v>
          </cell>
          <cell r="K247">
            <v>5</v>
          </cell>
          <cell r="L247">
            <v>2</v>
          </cell>
          <cell r="M247">
            <v>17</v>
          </cell>
          <cell r="N247">
            <v>8</v>
          </cell>
          <cell r="O247">
            <v>10</v>
          </cell>
          <cell r="P247">
            <v>1</v>
          </cell>
          <cell r="Q247">
            <v>7</v>
          </cell>
        </row>
        <row r="248">
          <cell r="A248" t="str">
            <v>Peculado y Malversación de Fondos Privados</v>
          </cell>
          <cell r="B248">
            <v>6</v>
          </cell>
          <cell r="C248">
            <v>0</v>
          </cell>
          <cell r="D248">
            <v>0</v>
          </cell>
          <cell r="E248">
            <v>2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0</v>
          </cell>
          <cell r="M248">
            <v>2</v>
          </cell>
          <cell r="N248">
            <v>0</v>
          </cell>
          <cell r="O248">
            <v>1</v>
          </cell>
          <cell r="P248">
            <v>0</v>
          </cell>
          <cell r="Q248">
            <v>0</v>
          </cell>
        </row>
        <row r="249">
          <cell r="A249" t="str">
            <v>Pelea entre animales por deporte</v>
          </cell>
          <cell r="B249">
            <v>7</v>
          </cell>
          <cell r="C249">
            <v>0</v>
          </cell>
          <cell r="D249">
            <v>0</v>
          </cell>
          <cell r="E249">
            <v>1</v>
          </cell>
          <cell r="F249">
            <v>0</v>
          </cell>
          <cell r="G249">
            <v>1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3</v>
          </cell>
          <cell r="O249">
            <v>1</v>
          </cell>
          <cell r="P249">
            <v>0</v>
          </cell>
          <cell r="Q249">
            <v>0</v>
          </cell>
        </row>
        <row r="250">
          <cell r="A250" t="str">
            <v>Penalidad del corruptor</v>
          </cell>
          <cell r="B250">
            <v>54</v>
          </cell>
          <cell r="C250">
            <v>4</v>
          </cell>
          <cell r="D250">
            <v>5</v>
          </cell>
          <cell r="E250">
            <v>3</v>
          </cell>
          <cell r="F250">
            <v>2</v>
          </cell>
          <cell r="G250">
            <v>5</v>
          </cell>
          <cell r="H250">
            <v>2</v>
          </cell>
          <cell r="I250">
            <v>4</v>
          </cell>
          <cell r="J250">
            <v>3</v>
          </cell>
          <cell r="K250">
            <v>11</v>
          </cell>
          <cell r="L250">
            <v>1</v>
          </cell>
          <cell r="M250">
            <v>6</v>
          </cell>
          <cell r="N250">
            <v>1</v>
          </cell>
          <cell r="O250">
            <v>6</v>
          </cell>
          <cell r="P250">
            <v>1</v>
          </cell>
          <cell r="Q250">
            <v>0</v>
          </cell>
        </row>
        <row r="251">
          <cell r="A251" t="str">
            <v>Perjurio</v>
          </cell>
          <cell r="B251">
            <v>18</v>
          </cell>
          <cell r="C251">
            <v>3</v>
          </cell>
          <cell r="D251">
            <v>0</v>
          </cell>
          <cell r="E251">
            <v>1</v>
          </cell>
          <cell r="F251">
            <v>0</v>
          </cell>
          <cell r="G251">
            <v>1</v>
          </cell>
          <cell r="H251">
            <v>2</v>
          </cell>
          <cell r="I251">
            <v>1</v>
          </cell>
          <cell r="J251">
            <v>4</v>
          </cell>
          <cell r="K251">
            <v>3</v>
          </cell>
          <cell r="L251">
            <v>0</v>
          </cell>
          <cell r="M251">
            <v>1</v>
          </cell>
          <cell r="N251">
            <v>0</v>
          </cell>
          <cell r="O251">
            <v>1</v>
          </cell>
          <cell r="P251">
            <v>1</v>
          </cell>
          <cell r="Q251">
            <v>0</v>
          </cell>
        </row>
        <row r="252">
          <cell r="A252" t="str">
            <v>Portación ilícita de arma permitida</v>
          </cell>
          <cell r="B252">
            <v>2356</v>
          </cell>
          <cell r="C252">
            <v>503</v>
          </cell>
          <cell r="D252">
            <v>97</v>
          </cell>
          <cell r="E252">
            <v>103</v>
          </cell>
          <cell r="F252">
            <v>145</v>
          </cell>
          <cell r="G252">
            <v>126</v>
          </cell>
          <cell r="H252">
            <v>68</v>
          </cell>
          <cell r="I252">
            <v>145</v>
          </cell>
          <cell r="J252">
            <v>212</v>
          </cell>
          <cell r="K252">
            <v>111</v>
          </cell>
          <cell r="L252">
            <v>120</v>
          </cell>
          <cell r="M252">
            <v>173</v>
          </cell>
          <cell r="N252">
            <v>68</v>
          </cell>
          <cell r="O252">
            <v>125</v>
          </cell>
          <cell r="P252">
            <v>159</v>
          </cell>
          <cell r="Q252">
            <v>201</v>
          </cell>
        </row>
        <row r="253">
          <cell r="A253" t="str">
            <v>Posesión de drogas</v>
          </cell>
          <cell r="B253">
            <v>189</v>
          </cell>
          <cell r="C253">
            <v>17</v>
          </cell>
          <cell r="D253">
            <v>9</v>
          </cell>
          <cell r="E253">
            <v>15</v>
          </cell>
          <cell r="F253">
            <v>55</v>
          </cell>
          <cell r="G253">
            <v>3</v>
          </cell>
          <cell r="H253">
            <v>3</v>
          </cell>
          <cell r="I253">
            <v>6</v>
          </cell>
          <cell r="J253">
            <v>5</v>
          </cell>
          <cell r="K253">
            <v>11</v>
          </cell>
          <cell r="L253">
            <v>17</v>
          </cell>
          <cell r="M253">
            <v>34</v>
          </cell>
          <cell r="N253">
            <v>1</v>
          </cell>
          <cell r="O253">
            <v>9</v>
          </cell>
          <cell r="P253">
            <v>3</v>
          </cell>
          <cell r="Q253">
            <v>1</v>
          </cell>
        </row>
        <row r="254">
          <cell r="A254" t="str">
            <v>Presencia de menores en lugares no autorizados</v>
          </cell>
          <cell r="B254">
            <v>4</v>
          </cell>
          <cell r="C254">
            <v>0</v>
          </cell>
          <cell r="D254">
            <v>0</v>
          </cell>
          <cell r="E254">
            <v>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Prevaricato</v>
          </cell>
          <cell r="B255">
            <v>140</v>
          </cell>
          <cell r="C255">
            <v>55</v>
          </cell>
          <cell r="D255">
            <v>11</v>
          </cell>
          <cell r="E255">
            <v>4</v>
          </cell>
          <cell r="F255">
            <v>3</v>
          </cell>
          <cell r="G255">
            <v>7</v>
          </cell>
          <cell r="H255">
            <v>7</v>
          </cell>
          <cell r="I255">
            <v>1</v>
          </cell>
          <cell r="J255">
            <v>11</v>
          </cell>
          <cell r="K255">
            <v>17</v>
          </cell>
          <cell r="L255">
            <v>5</v>
          </cell>
          <cell r="M255">
            <v>6</v>
          </cell>
          <cell r="N255">
            <v>6</v>
          </cell>
          <cell r="O255">
            <v>2</v>
          </cell>
          <cell r="P255">
            <v>4</v>
          </cell>
          <cell r="Q255">
            <v>1</v>
          </cell>
        </row>
        <row r="256">
          <cell r="A256" t="str">
            <v>Privación de libertad sin ánimo de lucro</v>
          </cell>
          <cell r="B256">
            <v>270</v>
          </cell>
          <cell r="C256">
            <v>39</v>
          </cell>
          <cell r="D256">
            <v>30</v>
          </cell>
          <cell r="E256">
            <v>29</v>
          </cell>
          <cell r="F256">
            <v>19</v>
          </cell>
          <cell r="G256">
            <v>7</v>
          </cell>
          <cell r="H256">
            <v>4</v>
          </cell>
          <cell r="I256">
            <v>23</v>
          </cell>
          <cell r="J256">
            <v>38</v>
          </cell>
          <cell r="K256">
            <v>16</v>
          </cell>
          <cell r="L256">
            <v>15</v>
          </cell>
          <cell r="M256">
            <v>17</v>
          </cell>
          <cell r="N256">
            <v>6</v>
          </cell>
          <cell r="O256">
            <v>8</v>
          </cell>
          <cell r="P256">
            <v>8</v>
          </cell>
          <cell r="Q256">
            <v>11</v>
          </cell>
        </row>
        <row r="257">
          <cell r="A257" t="str">
            <v>Profanación de cementerios y cadáveres</v>
          </cell>
          <cell r="B257">
            <v>5</v>
          </cell>
          <cell r="C257">
            <v>0</v>
          </cell>
          <cell r="D257">
            <v>0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0</v>
          </cell>
          <cell r="M257">
            <v>1</v>
          </cell>
          <cell r="N257">
            <v>1</v>
          </cell>
          <cell r="O257">
            <v>0</v>
          </cell>
          <cell r="P257">
            <v>0</v>
          </cell>
          <cell r="Q257">
            <v>1</v>
          </cell>
        </row>
        <row r="258">
          <cell r="A258" t="str">
            <v>Propaganda desleal</v>
          </cell>
          <cell r="B258">
            <v>1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Propagación de Enfermedades Infecto-Contagiosas</v>
          </cell>
          <cell r="B259">
            <v>4</v>
          </cell>
          <cell r="C259">
            <v>0</v>
          </cell>
          <cell r="D259">
            <v>1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2</v>
          </cell>
          <cell r="O259">
            <v>1</v>
          </cell>
          <cell r="P259">
            <v>0</v>
          </cell>
          <cell r="Q259">
            <v>0</v>
          </cell>
        </row>
        <row r="260">
          <cell r="A260" t="str">
            <v>Propalación</v>
          </cell>
          <cell r="B260">
            <v>8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8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Proxenetismo</v>
          </cell>
          <cell r="B261">
            <v>47</v>
          </cell>
          <cell r="C261">
            <v>11</v>
          </cell>
          <cell r="D261">
            <v>1</v>
          </cell>
          <cell r="E261">
            <v>5</v>
          </cell>
          <cell r="F261">
            <v>2</v>
          </cell>
          <cell r="G261">
            <v>4</v>
          </cell>
          <cell r="H261">
            <v>0</v>
          </cell>
          <cell r="I261">
            <v>1</v>
          </cell>
          <cell r="J261">
            <v>3</v>
          </cell>
          <cell r="K261">
            <v>2</v>
          </cell>
          <cell r="L261">
            <v>8</v>
          </cell>
          <cell r="M261">
            <v>2</v>
          </cell>
          <cell r="N261">
            <v>2</v>
          </cell>
          <cell r="O261">
            <v>2</v>
          </cell>
          <cell r="P261">
            <v>3</v>
          </cell>
          <cell r="Q261">
            <v>1</v>
          </cell>
        </row>
        <row r="262">
          <cell r="A262" t="str">
            <v>Proxenetismo Agravado</v>
          </cell>
          <cell r="B262">
            <v>11</v>
          </cell>
          <cell r="C262">
            <v>2</v>
          </cell>
          <cell r="D262">
            <v>2</v>
          </cell>
          <cell r="E262">
            <v>2</v>
          </cell>
          <cell r="F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1</v>
          </cell>
          <cell r="Q262">
            <v>2</v>
          </cell>
        </row>
        <row r="263">
          <cell r="A263" t="str">
            <v>Publicación de Ofensas</v>
          </cell>
          <cell r="B263">
            <v>1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1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Quiebra fraudulenta</v>
          </cell>
          <cell r="B264">
            <v>22</v>
          </cell>
          <cell r="C264">
            <v>21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1</v>
          </cell>
          <cell r="Q264">
            <v>0</v>
          </cell>
        </row>
        <row r="265">
          <cell r="A265" t="str">
            <v>Rapto Impropio</v>
          </cell>
          <cell r="B265">
            <v>4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1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</row>
        <row r="266">
          <cell r="A266" t="str">
            <v>Rapto propio</v>
          </cell>
          <cell r="B266">
            <v>5</v>
          </cell>
          <cell r="C266">
            <v>0</v>
          </cell>
          <cell r="D266">
            <v>0</v>
          </cell>
          <cell r="E266">
            <v>1</v>
          </cell>
          <cell r="F266">
            <v>0</v>
          </cell>
          <cell r="G266">
            <v>0</v>
          </cell>
          <cell r="H266">
            <v>0</v>
          </cell>
          <cell r="I266">
            <v>1</v>
          </cell>
          <cell r="J266">
            <v>1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</v>
          </cell>
        </row>
        <row r="267">
          <cell r="A267" t="str">
            <v>Recepción de cheques sin fondos</v>
          </cell>
          <cell r="B267">
            <v>59</v>
          </cell>
          <cell r="C267">
            <v>7</v>
          </cell>
          <cell r="D267">
            <v>11</v>
          </cell>
          <cell r="E267">
            <v>8</v>
          </cell>
          <cell r="F267">
            <v>2</v>
          </cell>
          <cell r="G267">
            <v>5</v>
          </cell>
          <cell r="H267">
            <v>3</v>
          </cell>
          <cell r="I267">
            <v>4</v>
          </cell>
          <cell r="J267">
            <v>3</v>
          </cell>
          <cell r="K267">
            <v>1</v>
          </cell>
          <cell r="L267">
            <v>4</v>
          </cell>
          <cell r="M267">
            <v>3</v>
          </cell>
          <cell r="N267">
            <v>0</v>
          </cell>
          <cell r="O267">
            <v>1</v>
          </cell>
          <cell r="P267">
            <v>2</v>
          </cell>
          <cell r="Q267">
            <v>5</v>
          </cell>
        </row>
        <row r="268">
          <cell r="A268" t="str">
            <v>Receptación</v>
          </cell>
          <cell r="B268">
            <v>2837</v>
          </cell>
          <cell r="C268">
            <v>355</v>
          </cell>
          <cell r="D268">
            <v>151</v>
          </cell>
          <cell r="E268">
            <v>247</v>
          </cell>
          <cell r="F268">
            <v>208</v>
          </cell>
          <cell r="G268">
            <v>168</v>
          </cell>
          <cell r="H268">
            <v>75</v>
          </cell>
          <cell r="I268">
            <v>235</v>
          </cell>
          <cell r="J268">
            <v>280</v>
          </cell>
          <cell r="K268">
            <v>154</v>
          </cell>
          <cell r="L268">
            <v>128</v>
          </cell>
          <cell r="M268">
            <v>173</v>
          </cell>
          <cell r="N268">
            <v>100</v>
          </cell>
          <cell r="O268">
            <v>234</v>
          </cell>
          <cell r="P268">
            <v>153</v>
          </cell>
          <cell r="Q268">
            <v>176</v>
          </cell>
        </row>
        <row r="269">
          <cell r="A269" t="str">
            <v>Receptación de cosas de procedencia sospechosa</v>
          </cell>
          <cell r="B269">
            <v>131</v>
          </cell>
          <cell r="C269">
            <v>6</v>
          </cell>
          <cell r="D269">
            <v>6</v>
          </cell>
          <cell r="E269">
            <v>29</v>
          </cell>
          <cell r="F269">
            <v>24</v>
          </cell>
          <cell r="G269">
            <v>8</v>
          </cell>
          <cell r="H269">
            <v>1</v>
          </cell>
          <cell r="I269">
            <v>2</v>
          </cell>
          <cell r="J269">
            <v>12</v>
          </cell>
          <cell r="K269">
            <v>1</v>
          </cell>
          <cell r="L269">
            <v>6</v>
          </cell>
          <cell r="M269">
            <v>5</v>
          </cell>
          <cell r="N269">
            <v>0</v>
          </cell>
          <cell r="O269">
            <v>3</v>
          </cell>
          <cell r="P269">
            <v>20</v>
          </cell>
          <cell r="Q269">
            <v>8</v>
          </cell>
        </row>
        <row r="270">
          <cell r="A270" t="str">
            <v>Receptación, legalización o encubrimiento de bienes</v>
          </cell>
          <cell r="B270">
            <v>6</v>
          </cell>
          <cell r="C270">
            <v>1</v>
          </cell>
          <cell r="D270">
            <v>2</v>
          </cell>
          <cell r="E270">
            <v>1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Reconocimiento ilegal de beneficios laborales</v>
          </cell>
          <cell r="B271">
            <v>8</v>
          </cell>
          <cell r="C271">
            <v>5</v>
          </cell>
          <cell r="D271">
            <v>0</v>
          </cell>
          <cell r="E271">
            <v>1</v>
          </cell>
          <cell r="F271">
            <v>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Relaciones sexuales con menores (tentativa de)</v>
          </cell>
          <cell r="B272">
            <v>5</v>
          </cell>
          <cell r="C272">
            <v>2</v>
          </cell>
          <cell r="D272">
            <v>0</v>
          </cell>
          <cell r="E272">
            <v>2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1</v>
          </cell>
        </row>
        <row r="273">
          <cell r="A273" t="str">
            <v>Relaciones sexuales con personas menores de edad</v>
          </cell>
          <cell r="B273">
            <v>4062</v>
          </cell>
          <cell r="C273">
            <v>171</v>
          </cell>
          <cell r="D273">
            <v>175</v>
          </cell>
          <cell r="E273">
            <v>294</v>
          </cell>
          <cell r="F273">
            <v>238</v>
          </cell>
          <cell r="G273">
            <v>729</v>
          </cell>
          <cell r="H273">
            <v>178</v>
          </cell>
          <cell r="I273">
            <v>477</v>
          </cell>
          <cell r="J273">
            <v>238</v>
          </cell>
          <cell r="K273">
            <v>110</v>
          </cell>
          <cell r="L273">
            <v>226</v>
          </cell>
          <cell r="M273">
            <v>210</v>
          </cell>
          <cell r="N273">
            <v>91</v>
          </cell>
          <cell r="O273">
            <v>300</v>
          </cell>
          <cell r="P273">
            <v>409</v>
          </cell>
          <cell r="Q273">
            <v>216</v>
          </cell>
        </row>
        <row r="274">
          <cell r="A274" t="str">
            <v>Relaciones sexuales remuneradas con personas menores de edad (tentativa de)</v>
          </cell>
          <cell r="B274">
            <v>2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1</v>
          </cell>
        </row>
        <row r="275">
          <cell r="A275" t="str">
            <v>Resistencia a la autoridad pública</v>
          </cell>
          <cell r="B275">
            <v>1073</v>
          </cell>
          <cell r="C275">
            <v>79</v>
          </cell>
          <cell r="D275">
            <v>70</v>
          </cell>
          <cell r="E275">
            <v>41</v>
          </cell>
          <cell r="F275">
            <v>83</v>
          </cell>
          <cell r="G275">
            <v>41</v>
          </cell>
          <cell r="H275">
            <v>43</v>
          </cell>
          <cell r="I275">
            <v>108</v>
          </cell>
          <cell r="J275">
            <v>68</v>
          </cell>
          <cell r="K275">
            <v>62</v>
          </cell>
          <cell r="L275">
            <v>86</v>
          </cell>
          <cell r="M275">
            <v>107</v>
          </cell>
          <cell r="N275">
            <v>74</v>
          </cell>
          <cell r="O275">
            <v>61</v>
          </cell>
          <cell r="P275">
            <v>55</v>
          </cell>
          <cell r="Q275">
            <v>95</v>
          </cell>
        </row>
        <row r="276">
          <cell r="A276" t="str">
            <v>Resistencia a la autoridad pública agravada</v>
          </cell>
          <cell r="B276">
            <v>322</v>
          </cell>
          <cell r="C276">
            <v>66</v>
          </cell>
          <cell r="D276">
            <v>20</v>
          </cell>
          <cell r="E276">
            <v>23</v>
          </cell>
          <cell r="F276">
            <v>10</v>
          </cell>
          <cell r="G276">
            <v>24</v>
          </cell>
          <cell r="H276">
            <v>22</v>
          </cell>
          <cell r="I276">
            <v>19</v>
          </cell>
          <cell r="J276">
            <v>28</v>
          </cell>
          <cell r="K276">
            <v>14</v>
          </cell>
          <cell r="L276">
            <v>21</v>
          </cell>
          <cell r="M276">
            <v>10</v>
          </cell>
          <cell r="N276">
            <v>12</v>
          </cell>
          <cell r="O276">
            <v>29</v>
          </cell>
          <cell r="P276">
            <v>11</v>
          </cell>
          <cell r="Q276">
            <v>13</v>
          </cell>
        </row>
        <row r="277">
          <cell r="A277" t="str">
            <v>Restricción a la autodeterminación- violencia psicológica</v>
          </cell>
          <cell r="B277">
            <v>50</v>
          </cell>
          <cell r="C277">
            <v>4</v>
          </cell>
          <cell r="D277">
            <v>8</v>
          </cell>
          <cell r="E277">
            <v>4</v>
          </cell>
          <cell r="F277">
            <v>18</v>
          </cell>
          <cell r="G277">
            <v>0</v>
          </cell>
          <cell r="H277">
            <v>0</v>
          </cell>
          <cell r="I277">
            <v>2</v>
          </cell>
          <cell r="J277">
            <v>10</v>
          </cell>
          <cell r="K277">
            <v>0</v>
          </cell>
          <cell r="L277">
            <v>1</v>
          </cell>
          <cell r="M277">
            <v>0</v>
          </cell>
          <cell r="N277">
            <v>1</v>
          </cell>
          <cell r="O277">
            <v>1</v>
          </cell>
          <cell r="P277">
            <v>0</v>
          </cell>
          <cell r="Q277">
            <v>1</v>
          </cell>
        </row>
        <row r="278">
          <cell r="A278" t="str">
            <v>Restricción a la libertad de tránsito</v>
          </cell>
          <cell r="B278">
            <v>21</v>
          </cell>
          <cell r="C278">
            <v>2</v>
          </cell>
          <cell r="D278">
            <v>7</v>
          </cell>
          <cell r="E278">
            <v>0</v>
          </cell>
          <cell r="F278">
            <v>2</v>
          </cell>
          <cell r="G278">
            <v>0</v>
          </cell>
          <cell r="H278">
            <v>1</v>
          </cell>
          <cell r="I278">
            <v>0</v>
          </cell>
          <cell r="J278">
            <v>0</v>
          </cell>
          <cell r="K278">
            <v>0</v>
          </cell>
          <cell r="L278">
            <v>4</v>
          </cell>
          <cell r="M278">
            <v>0</v>
          </cell>
          <cell r="N278">
            <v>1</v>
          </cell>
          <cell r="O278">
            <v>2</v>
          </cell>
          <cell r="P278">
            <v>0</v>
          </cell>
          <cell r="Q278">
            <v>2</v>
          </cell>
        </row>
        <row r="279">
          <cell r="A279" t="str">
            <v>Revelación por culpa</v>
          </cell>
          <cell r="B279">
            <v>4</v>
          </cell>
          <cell r="C279">
            <v>1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1</v>
          </cell>
          <cell r="K279">
            <v>0</v>
          </cell>
          <cell r="L279">
            <v>0</v>
          </cell>
          <cell r="M279">
            <v>2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 t="str">
            <v>Robo agravado</v>
          </cell>
          <cell r="B280">
            <v>23591</v>
          </cell>
          <cell r="C280">
            <v>4126</v>
          </cell>
          <cell r="D280">
            <v>2725</v>
          </cell>
          <cell r="E280">
            <v>3125</v>
          </cell>
          <cell r="F280">
            <v>756</v>
          </cell>
          <cell r="G280">
            <v>1008</v>
          </cell>
          <cell r="H280">
            <v>451</v>
          </cell>
          <cell r="I280">
            <v>2109</v>
          </cell>
          <cell r="J280">
            <v>2254</v>
          </cell>
          <cell r="K280">
            <v>727</v>
          </cell>
          <cell r="L280">
            <v>870</v>
          </cell>
          <cell r="M280">
            <v>1207</v>
          </cell>
          <cell r="N280">
            <v>1007</v>
          </cell>
          <cell r="O280">
            <v>686</v>
          </cell>
          <cell r="P280">
            <v>1435</v>
          </cell>
          <cell r="Q280">
            <v>1105</v>
          </cell>
        </row>
        <row r="281">
          <cell r="A281" t="str">
            <v>Robo agravado (tentativa de)</v>
          </cell>
          <cell r="B281">
            <v>470</v>
          </cell>
          <cell r="C281">
            <v>51</v>
          </cell>
          <cell r="D281">
            <v>23</v>
          </cell>
          <cell r="E281">
            <v>31</v>
          </cell>
          <cell r="F281">
            <v>40</v>
          </cell>
          <cell r="G281">
            <v>37</v>
          </cell>
          <cell r="H281">
            <v>14</v>
          </cell>
          <cell r="I281">
            <v>43</v>
          </cell>
          <cell r="J281">
            <v>48</v>
          </cell>
          <cell r="K281">
            <v>16</v>
          </cell>
          <cell r="L281">
            <v>30</v>
          </cell>
          <cell r="M281">
            <v>36</v>
          </cell>
          <cell r="N281">
            <v>20</v>
          </cell>
          <cell r="O281">
            <v>19</v>
          </cell>
          <cell r="P281">
            <v>31</v>
          </cell>
          <cell r="Q281">
            <v>31</v>
          </cell>
        </row>
        <row r="282">
          <cell r="A282" t="str">
            <v>Robo simple</v>
          </cell>
          <cell r="B282">
            <v>16334</v>
          </cell>
          <cell r="C282">
            <v>1760</v>
          </cell>
          <cell r="D282">
            <v>941</v>
          </cell>
          <cell r="E282">
            <v>1094</v>
          </cell>
          <cell r="F282">
            <v>1522</v>
          </cell>
          <cell r="G282">
            <v>1331</v>
          </cell>
          <cell r="H282">
            <v>1048</v>
          </cell>
          <cell r="I282">
            <v>1306</v>
          </cell>
          <cell r="J282">
            <v>1414</v>
          </cell>
          <cell r="K282">
            <v>250</v>
          </cell>
          <cell r="L282">
            <v>1062</v>
          </cell>
          <cell r="M282">
            <v>1117</v>
          </cell>
          <cell r="N282">
            <v>723</v>
          </cell>
          <cell r="O282">
            <v>883</v>
          </cell>
          <cell r="P282">
            <v>723</v>
          </cell>
          <cell r="Q282">
            <v>1160</v>
          </cell>
        </row>
        <row r="283">
          <cell r="A283" t="str">
            <v>Robo simple (tentativa de)</v>
          </cell>
          <cell r="B283">
            <v>3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3</v>
          </cell>
          <cell r="Q283">
            <v>0</v>
          </cell>
        </row>
        <row r="284">
          <cell r="A284" t="str">
            <v>Rufianería</v>
          </cell>
          <cell r="B284">
            <v>1</v>
          </cell>
          <cell r="C284">
            <v>0</v>
          </cell>
          <cell r="D284">
            <v>0</v>
          </cell>
          <cell r="E284">
            <v>0</v>
          </cell>
          <cell r="F284">
            <v>1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 t="str">
            <v>Secuestro extorsivo</v>
          </cell>
          <cell r="B285">
            <v>5</v>
          </cell>
          <cell r="C285">
            <v>1</v>
          </cell>
          <cell r="D285">
            <v>0</v>
          </cell>
          <cell r="E285">
            <v>1</v>
          </cell>
          <cell r="F285">
            <v>0</v>
          </cell>
          <cell r="G285">
            <v>0</v>
          </cell>
          <cell r="H285">
            <v>0</v>
          </cell>
          <cell r="I285">
            <v>1</v>
          </cell>
          <cell r="J285">
            <v>0</v>
          </cell>
          <cell r="K285">
            <v>1</v>
          </cell>
          <cell r="L285">
            <v>0</v>
          </cell>
          <cell r="M285">
            <v>0</v>
          </cell>
          <cell r="N285">
            <v>0</v>
          </cell>
          <cell r="O285">
            <v>1</v>
          </cell>
          <cell r="P285">
            <v>0</v>
          </cell>
          <cell r="Q285">
            <v>0</v>
          </cell>
        </row>
        <row r="286">
          <cell r="A286" t="str">
            <v>Seducción o encuentros con menores por medios electrónicos</v>
          </cell>
          <cell r="B286">
            <v>188</v>
          </cell>
          <cell r="C286">
            <v>16</v>
          </cell>
          <cell r="D286">
            <v>11</v>
          </cell>
          <cell r="E286">
            <v>46</v>
          </cell>
          <cell r="F286">
            <v>13</v>
          </cell>
          <cell r="G286">
            <v>3</v>
          </cell>
          <cell r="H286">
            <v>3</v>
          </cell>
          <cell r="I286">
            <v>45</v>
          </cell>
          <cell r="J286">
            <v>15</v>
          </cell>
          <cell r="K286">
            <v>6</v>
          </cell>
          <cell r="L286">
            <v>3</v>
          </cell>
          <cell r="M286">
            <v>5</v>
          </cell>
          <cell r="N286">
            <v>7</v>
          </cell>
          <cell r="O286">
            <v>8</v>
          </cell>
          <cell r="P286">
            <v>4</v>
          </cell>
          <cell r="Q286">
            <v>3</v>
          </cell>
        </row>
        <row r="287">
          <cell r="A287" t="str">
            <v>Simulación de delito</v>
          </cell>
          <cell r="B287">
            <v>429</v>
          </cell>
          <cell r="C287">
            <v>135</v>
          </cell>
          <cell r="D287">
            <v>7</v>
          </cell>
          <cell r="E287">
            <v>19</v>
          </cell>
          <cell r="F287">
            <v>27</v>
          </cell>
          <cell r="G287">
            <v>22</v>
          </cell>
          <cell r="H287">
            <v>13</v>
          </cell>
          <cell r="I287">
            <v>41</v>
          </cell>
          <cell r="J287">
            <v>34</v>
          </cell>
          <cell r="K287">
            <v>17</v>
          </cell>
          <cell r="L287">
            <v>16</v>
          </cell>
          <cell r="M287">
            <v>22</v>
          </cell>
          <cell r="N287">
            <v>12</v>
          </cell>
          <cell r="O287">
            <v>19</v>
          </cell>
          <cell r="P287">
            <v>16</v>
          </cell>
          <cell r="Q287">
            <v>29</v>
          </cell>
        </row>
        <row r="288">
          <cell r="A288" t="str">
            <v>Simulación de Matrimonio</v>
          </cell>
          <cell r="B288">
            <v>7</v>
          </cell>
          <cell r="C288">
            <v>3</v>
          </cell>
          <cell r="D288">
            <v>0</v>
          </cell>
          <cell r="E288">
            <v>2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1</v>
          </cell>
          <cell r="P288">
            <v>0</v>
          </cell>
          <cell r="Q288">
            <v>0</v>
          </cell>
        </row>
        <row r="289">
          <cell r="A289" t="str">
            <v>Soborno</v>
          </cell>
          <cell r="B289">
            <v>1</v>
          </cell>
          <cell r="C289">
            <v>1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Sobreprecio irregular</v>
          </cell>
          <cell r="B290">
            <v>5</v>
          </cell>
          <cell r="C290">
            <v>2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1</v>
          </cell>
          <cell r="J290">
            <v>0</v>
          </cell>
          <cell r="K290">
            <v>1</v>
          </cell>
          <cell r="L290">
            <v>0</v>
          </cell>
          <cell r="M290">
            <v>1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Suministro de Drogas, Sustancias o Productos sin Autorización Legal</v>
          </cell>
          <cell r="B291">
            <v>27</v>
          </cell>
          <cell r="C291">
            <v>2</v>
          </cell>
          <cell r="D291">
            <v>3</v>
          </cell>
          <cell r="E291">
            <v>1</v>
          </cell>
          <cell r="F291">
            <v>4</v>
          </cell>
          <cell r="G291">
            <v>0</v>
          </cell>
          <cell r="H291">
            <v>1</v>
          </cell>
          <cell r="I291">
            <v>2</v>
          </cell>
          <cell r="J291">
            <v>0</v>
          </cell>
          <cell r="K291">
            <v>0</v>
          </cell>
          <cell r="L291">
            <v>2</v>
          </cell>
          <cell r="M291">
            <v>1</v>
          </cell>
          <cell r="N291">
            <v>8</v>
          </cell>
          <cell r="O291">
            <v>0</v>
          </cell>
          <cell r="P291">
            <v>1</v>
          </cell>
          <cell r="Q291">
            <v>2</v>
          </cell>
        </row>
        <row r="292">
          <cell r="A292" t="str">
            <v>Suministro indebido de medicamento</v>
          </cell>
          <cell r="B292">
            <v>1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1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Suplantación de identidad</v>
          </cell>
          <cell r="B293">
            <v>435</v>
          </cell>
          <cell r="C293">
            <v>112</v>
          </cell>
          <cell r="D293">
            <v>37</v>
          </cell>
          <cell r="E293">
            <v>27</v>
          </cell>
          <cell r="F293">
            <v>32</v>
          </cell>
          <cell r="G293">
            <v>19</v>
          </cell>
          <cell r="H293">
            <v>6</v>
          </cell>
          <cell r="I293">
            <v>29</v>
          </cell>
          <cell r="J293">
            <v>40</v>
          </cell>
          <cell r="K293">
            <v>8</v>
          </cell>
          <cell r="L293">
            <v>19</v>
          </cell>
          <cell r="M293">
            <v>45</v>
          </cell>
          <cell r="N293">
            <v>35</v>
          </cell>
          <cell r="O293">
            <v>10</v>
          </cell>
          <cell r="P293">
            <v>12</v>
          </cell>
          <cell r="Q293">
            <v>4</v>
          </cell>
        </row>
        <row r="294">
          <cell r="A294" t="str">
            <v>Supresión, ocultación y destrucción de documento</v>
          </cell>
          <cell r="B294">
            <v>6</v>
          </cell>
          <cell r="C294">
            <v>2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0</v>
          </cell>
          <cell r="M294">
            <v>1</v>
          </cell>
          <cell r="N294">
            <v>0</v>
          </cell>
          <cell r="O294">
            <v>2</v>
          </cell>
          <cell r="P294">
            <v>0</v>
          </cell>
          <cell r="Q294">
            <v>0</v>
          </cell>
        </row>
        <row r="295">
          <cell r="A295" t="str">
            <v>Sustracción agravada de persona menor o incapaz</v>
          </cell>
          <cell r="B295">
            <v>71</v>
          </cell>
          <cell r="C295">
            <v>7</v>
          </cell>
          <cell r="D295">
            <v>3</v>
          </cell>
          <cell r="E295">
            <v>18</v>
          </cell>
          <cell r="F295">
            <v>7</v>
          </cell>
          <cell r="G295">
            <v>3</v>
          </cell>
          <cell r="H295">
            <v>5</v>
          </cell>
          <cell r="I295">
            <v>5</v>
          </cell>
          <cell r="J295">
            <v>9</v>
          </cell>
          <cell r="K295">
            <v>1</v>
          </cell>
          <cell r="L295">
            <v>3</v>
          </cell>
          <cell r="M295">
            <v>4</v>
          </cell>
          <cell r="N295">
            <v>0</v>
          </cell>
          <cell r="O295">
            <v>2</v>
          </cell>
          <cell r="P295">
            <v>2</v>
          </cell>
          <cell r="Q295">
            <v>2</v>
          </cell>
        </row>
        <row r="296">
          <cell r="A296" t="str">
            <v xml:space="preserve">Sustracción de persona menor de edad o incapaz y cuido ilegal de menores sujetos a adopción </v>
          </cell>
          <cell r="B296">
            <v>21</v>
          </cell>
          <cell r="C296">
            <v>4</v>
          </cell>
          <cell r="D296">
            <v>0</v>
          </cell>
          <cell r="E296">
            <v>2</v>
          </cell>
          <cell r="F296">
            <v>0</v>
          </cell>
          <cell r="G296">
            <v>1</v>
          </cell>
          <cell r="H296">
            <v>0</v>
          </cell>
          <cell r="I296">
            <v>0</v>
          </cell>
          <cell r="J296">
            <v>3</v>
          </cell>
          <cell r="K296">
            <v>3</v>
          </cell>
          <cell r="L296">
            <v>1</v>
          </cell>
          <cell r="M296">
            <v>4</v>
          </cell>
          <cell r="N296">
            <v>0</v>
          </cell>
          <cell r="O296">
            <v>1</v>
          </cell>
          <cell r="P296">
            <v>1</v>
          </cell>
          <cell r="Q296">
            <v>1</v>
          </cell>
        </row>
        <row r="297">
          <cell r="A297" t="str">
            <v>Sustracción de la persona menor de edad o con discapacidad</v>
          </cell>
          <cell r="B297">
            <v>281</v>
          </cell>
          <cell r="C297">
            <v>21</v>
          </cell>
          <cell r="D297">
            <v>19</v>
          </cell>
          <cell r="E297">
            <v>38</v>
          </cell>
          <cell r="F297">
            <v>32</v>
          </cell>
          <cell r="G297">
            <v>17</v>
          </cell>
          <cell r="H297">
            <v>8</v>
          </cell>
          <cell r="I297">
            <v>18</v>
          </cell>
          <cell r="J297">
            <v>23</v>
          </cell>
          <cell r="K297">
            <v>9</v>
          </cell>
          <cell r="L297">
            <v>24</v>
          </cell>
          <cell r="M297">
            <v>14</v>
          </cell>
          <cell r="N297">
            <v>9</v>
          </cell>
          <cell r="O297">
            <v>25</v>
          </cell>
          <cell r="P297">
            <v>11</v>
          </cell>
          <cell r="Q297">
            <v>13</v>
          </cell>
        </row>
        <row r="298">
          <cell r="A298" t="str">
            <v>Sustracción de productos forestales propiedad Estado</v>
          </cell>
          <cell r="B298">
            <v>13</v>
          </cell>
          <cell r="C298">
            <v>0</v>
          </cell>
          <cell r="D298">
            <v>0</v>
          </cell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1</v>
          </cell>
          <cell r="K298">
            <v>1</v>
          </cell>
          <cell r="L298">
            <v>4</v>
          </cell>
          <cell r="M298">
            <v>1</v>
          </cell>
          <cell r="N298">
            <v>0</v>
          </cell>
          <cell r="O298">
            <v>3</v>
          </cell>
          <cell r="P298">
            <v>0</v>
          </cell>
          <cell r="Q298">
            <v>1</v>
          </cell>
        </row>
        <row r="299">
          <cell r="A299" t="str">
            <v>Sustracción de productos forestales propiedad privada</v>
          </cell>
          <cell r="B299">
            <v>22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2</v>
          </cell>
          <cell r="H299">
            <v>0</v>
          </cell>
          <cell r="I299">
            <v>0</v>
          </cell>
          <cell r="J299">
            <v>1</v>
          </cell>
          <cell r="K299">
            <v>8</v>
          </cell>
          <cell r="L299">
            <v>8</v>
          </cell>
          <cell r="M299">
            <v>0</v>
          </cell>
          <cell r="N299">
            <v>0</v>
          </cell>
          <cell r="O299">
            <v>2</v>
          </cell>
          <cell r="P299">
            <v>0</v>
          </cell>
          <cell r="Q299">
            <v>1</v>
          </cell>
        </row>
        <row r="300">
          <cell r="A300" t="str">
            <v>Sustracción patrimonial</v>
          </cell>
          <cell r="B300">
            <v>198</v>
          </cell>
          <cell r="C300">
            <v>13</v>
          </cell>
          <cell r="D300">
            <v>11</v>
          </cell>
          <cell r="E300">
            <v>39</v>
          </cell>
          <cell r="F300">
            <v>21</v>
          </cell>
          <cell r="G300">
            <v>5</v>
          </cell>
          <cell r="H300">
            <v>5</v>
          </cell>
          <cell r="I300">
            <v>8</v>
          </cell>
          <cell r="J300">
            <v>24</v>
          </cell>
          <cell r="K300">
            <v>3</v>
          </cell>
          <cell r="L300">
            <v>14</v>
          </cell>
          <cell r="M300">
            <v>12</v>
          </cell>
          <cell r="N300">
            <v>1</v>
          </cell>
          <cell r="O300">
            <v>22</v>
          </cell>
          <cell r="P300">
            <v>4</v>
          </cell>
          <cell r="Q300">
            <v>16</v>
          </cell>
        </row>
        <row r="301">
          <cell r="A301" t="str">
            <v>Tala en zona de protección</v>
          </cell>
          <cell r="B301">
            <v>368</v>
          </cell>
          <cell r="C301">
            <v>7</v>
          </cell>
          <cell r="D301">
            <v>0</v>
          </cell>
          <cell r="E301">
            <v>1</v>
          </cell>
          <cell r="F301">
            <v>3</v>
          </cell>
          <cell r="G301">
            <v>39</v>
          </cell>
          <cell r="H301">
            <v>8</v>
          </cell>
          <cell r="I301">
            <v>56</v>
          </cell>
          <cell r="J301">
            <v>39</v>
          </cell>
          <cell r="K301">
            <v>12</v>
          </cell>
          <cell r="L301">
            <v>38</v>
          </cell>
          <cell r="M301">
            <v>21</v>
          </cell>
          <cell r="N301">
            <v>0</v>
          </cell>
          <cell r="O301">
            <v>24</v>
          </cell>
          <cell r="P301">
            <v>46</v>
          </cell>
          <cell r="Q301">
            <v>74</v>
          </cell>
        </row>
        <row r="302">
          <cell r="A302" t="str">
            <v>Tenencia de armas prohibidas</v>
          </cell>
          <cell r="B302">
            <v>22</v>
          </cell>
          <cell r="C302">
            <v>0</v>
          </cell>
          <cell r="D302">
            <v>0</v>
          </cell>
          <cell r="E302">
            <v>6</v>
          </cell>
          <cell r="F302">
            <v>0</v>
          </cell>
          <cell r="G302">
            <v>0</v>
          </cell>
          <cell r="H302">
            <v>1</v>
          </cell>
          <cell r="I302">
            <v>6</v>
          </cell>
          <cell r="J302">
            <v>0</v>
          </cell>
          <cell r="K302">
            <v>1</v>
          </cell>
          <cell r="L302">
            <v>0</v>
          </cell>
          <cell r="M302">
            <v>1</v>
          </cell>
          <cell r="N302">
            <v>0</v>
          </cell>
          <cell r="O302">
            <v>1</v>
          </cell>
          <cell r="P302">
            <v>2</v>
          </cell>
          <cell r="Q302">
            <v>4</v>
          </cell>
        </row>
        <row r="303">
          <cell r="A303" t="str">
            <v>Tenencia de droga</v>
          </cell>
          <cell r="B303">
            <v>280</v>
          </cell>
          <cell r="C303">
            <v>26</v>
          </cell>
          <cell r="D303">
            <v>5</v>
          </cell>
          <cell r="E303">
            <v>40</v>
          </cell>
          <cell r="F303">
            <v>20</v>
          </cell>
          <cell r="G303">
            <v>11</v>
          </cell>
          <cell r="H303">
            <v>28</v>
          </cell>
          <cell r="I303">
            <v>27</v>
          </cell>
          <cell r="J303">
            <v>7</v>
          </cell>
          <cell r="K303">
            <v>8</v>
          </cell>
          <cell r="L303">
            <v>19</v>
          </cell>
          <cell r="M303">
            <v>8</v>
          </cell>
          <cell r="N303">
            <v>23</v>
          </cell>
          <cell r="O303">
            <v>16</v>
          </cell>
          <cell r="P303">
            <v>17</v>
          </cell>
          <cell r="Q303">
            <v>25</v>
          </cell>
        </row>
        <row r="304">
          <cell r="A304" t="str">
            <v>Tenencia de material pornográfico</v>
          </cell>
          <cell r="B304">
            <v>14</v>
          </cell>
          <cell r="C304">
            <v>1</v>
          </cell>
          <cell r="D304">
            <v>1</v>
          </cell>
          <cell r="E304">
            <v>3</v>
          </cell>
          <cell r="F304">
            <v>0</v>
          </cell>
          <cell r="G304">
            <v>0</v>
          </cell>
          <cell r="H304">
            <v>2</v>
          </cell>
          <cell r="I304">
            <v>0</v>
          </cell>
          <cell r="J304">
            <v>3</v>
          </cell>
          <cell r="K304">
            <v>1</v>
          </cell>
          <cell r="L304">
            <v>0</v>
          </cell>
          <cell r="M304">
            <v>1</v>
          </cell>
          <cell r="N304">
            <v>1</v>
          </cell>
          <cell r="O304">
            <v>0</v>
          </cell>
          <cell r="P304">
            <v>0</v>
          </cell>
          <cell r="Q304">
            <v>1</v>
          </cell>
        </row>
        <row r="305">
          <cell r="A305" t="str">
            <v>Tenencia y portación ilegal de armas permitidas</v>
          </cell>
          <cell r="B305">
            <v>131</v>
          </cell>
          <cell r="C305">
            <v>26</v>
          </cell>
          <cell r="D305">
            <v>0</v>
          </cell>
          <cell r="E305">
            <v>18</v>
          </cell>
          <cell r="F305">
            <v>4</v>
          </cell>
          <cell r="G305">
            <v>11</v>
          </cell>
          <cell r="H305">
            <v>0</v>
          </cell>
          <cell r="I305">
            <v>10</v>
          </cell>
          <cell r="J305">
            <v>2</v>
          </cell>
          <cell r="K305">
            <v>2</v>
          </cell>
          <cell r="L305">
            <v>4</v>
          </cell>
          <cell r="M305">
            <v>6</v>
          </cell>
          <cell r="N305">
            <v>0</v>
          </cell>
          <cell r="O305">
            <v>8</v>
          </cell>
          <cell r="P305">
            <v>3</v>
          </cell>
          <cell r="Q305">
            <v>37</v>
          </cell>
        </row>
        <row r="306">
          <cell r="A306" t="str">
            <v>Tráfico de droga / transporte de droga</v>
          </cell>
          <cell r="B306">
            <v>466</v>
          </cell>
          <cell r="C306">
            <v>82</v>
          </cell>
          <cell r="D306">
            <v>53</v>
          </cell>
          <cell r="E306">
            <v>29</v>
          </cell>
          <cell r="F306">
            <v>32</v>
          </cell>
          <cell r="G306">
            <v>16</v>
          </cell>
          <cell r="H306">
            <v>9</v>
          </cell>
          <cell r="I306">
            <v>59</v>
          </cell>
          <cell r="J306">
            <v>10</v>
          </cell>
          <cell r="K306">
            <v>21</v>
          </cell>
          <cell r="L306">
            <v>26</v>
          </cell>
          <cell r="M306">
            <v>33</v>
          </cell>
          <cell r="N306">
            <v>3</v>
          </cell>
          <cell r="O306">
            <v>34</v>
          </cell>
          <cell r="P306">
            <v>37</v>
          </cell>
          <cell r="Q306">
            <v>22</v>
          </cell>
        </row>
        <row r="307">
          <cell r="A307" t="str">
            <v>Tráfico de influencias</v>
          </cell>
          <cell r="B307">
            <v>42</v>
          </cell>
          <cell r="C307">
            <v>25</v>
          </cell>
          <cell r="D307">
            <v>3</v>
          </cell>
          <cell r="E307">
            <v>2</v>
          </cell>
          <cell r="F307">
            <v>1</v>
          </cell>
          <cell r="G307">
            <v>0</v>
          </cell>
          <cell r="H307">
            <v>0</v>
          </cell>
          <cell r="I307">
            <v>1</v>
          </cell>
          <cell r="J307">
            <v>0</v>
          </cell>
          <cell r="K307">
            <v>0</v>
          </cell>
          <cell r="L307">
            <v>2</v>
          </cell>
          <cell r="M307">
            <v>3</v>
          </cell>
          <cell r="N307">
            <v>2</v>
          </cell>
          <cell r="O307">
            <v>2</v>
          </cell>
          <cell r="P307">
            <v>0</v>
          </cell>
          <cell r="Q307">
            <v>1</v>
          </cell>
        </row>
        <row r="308">
          <cell r="A308" t="str">
            <v>Tráfico internacional de droga</v>
          </cell>
          <cell r="B308">
            <v>140</v>
          </cell>
          <cell r="C308">
            <v>60</v>
          </cell>
          <cell r="D308">
            <v>0</v>
          </cell>
          <cell r="E308">
            <v>1</v>
          </cell>
          <cell r="F308">
            <v>27</v>
          </cell>
          <cell r="G308">
            <v>0</v>
          </cell>
          <cell r="H308">
            <v>0</v>
          </cell>
          <cell r="I308">
            <v>0</v>
          </cell>
          <cell r="J308">
            <v>2</v>
          </cell>
          <cell r="K308">
            <v>21</v>
          </cell>
          <cell r="L308">
            <v>4</v>
          </cell>
          <cell r="M308">
            <v>3</v>
          </cell>
          <cell r="N308">
            <v>0</v>
          </cell>
          <cell r="O308">
            <v>9</v>
          </cell>
          <cell r="P308">
            <v>12</v>
          </cell>
          <cell r="Q308">
            <v>1</v>
          </cell>
        </row>
        <row r="309">
          <cell r="A309" t="str">
            <v>Transporte de productos forestales sustraídos.</v>
          </cell>
          <cell r="B309">
            <v>79</v>
          </cell>
          <cell r="C309">
            <v>1</v>
          </cell>
          <cell r="D309">
            <v>0</v>
          </cell>
          <cell r="E309">
            <v>0</v>
          </cell>
          <cell r="F309">
            <v>3</v>
          </cell>
          <cell r="G309">
            <v>19</v>
          </cell>
          <cell r="H309">
            <v>0</v>
          </cell>
          <cell r="I309">
            <v>4</v>
          </cell>
          <cell r="J309">
            <v>13</v>
          </cell>
          <cell r="K309">
            <v>3</v>
          </cell>
          <cell r="L309">
            <v>3</v>
          </cell>
          <cell r="M309">
            <v>3</v>
          </cell>
          <cell r="N309">
            <v>0</v>
          </cell>
          <cell r="O309">
            <v>18</v>
          </cell>
          <cell r="P309">
            <v>6</v>
          </cell>
          <cell r="Q309">
            <v>6</v>
          </cell>
        </row>
        <row r="310">
          <cell r="A310" t="str">
            <v>Trata de personas</v>
          </cell>
          <cell r="B310">
            <v>229</v>
          </cell>
          <cell r="C310">
            <v>69</v>
          </cell>
          <cell r="D310">
            <v>1</v>
          </cell>
          <cell r="E310">
            <v>0</v>
          </cell>
          <cell r="F310">
            <v>2</v>
          </cell>
          <cell r="G310">
            <v>53</v>
          </cell>
          <cell r="H310">
            <v>0</v>
          </cell>
          <cell r="I310">
            <v>1</v>
          </cell>
          <cell r="J310">
            <v>3</v>
          </cell>
          <cell r="K310">
            <v>57</v>
          </cell>
          <cell r="L310">
            <v>5</v>
          </cell>
          <cell r="M310">
            <v>2</v>
          </cell>
          <cell r="N310">
            <v>0</v>
          </cell>
          <cell r="O310">
            <v>35</v>
          </cell>
          <cell r="P310">
            <v>1</v>
          </cell>
          <cell r="Q310">
            <v>0</v>
          </cell>
        </row>
        <row r="311">
          <cell r="A311" t="str">
            <v>Uso de falso documento</v>
          </cell>
          <cell r="B311">
            <v>532</v>
          </cell>
          <cell r="C311">
            <v>93</v>
          </cell>
          <cell r="D311">
            <v>40</v>
          </cell>
          <cell r="E311">
            <v>67</v>
          </cell>
          <cell r="F311">
            <v>36</v>
          </cell>
          <cell r="G311">
            <v>19</v>
          </cell>
          <cell r="H311">
            <v>19</v>
          </cell>
          <cell r="I311">
            <v>34</v>
          </cell>
          <cell r="J311">
            <v>33</v>
          </cell>
          <cell r="K311">
            <v>21</v>
          </cell>
          <cell r="L311">
            <v>78</v>
          </cell>
          <cell r="M311">
            <v>19</v>
          </cell>
          <cell r="N311">
            <v>12</v>
          </cell>
          <cell r="O311">
            <v>23</v>
          </cell>
          <cell r="P311">
            <v>22</v>
          </cell>
          <cell r="Q311">
            <v>16</v>
          </cell>
        </row>
        <row r="312">
          <cell r="A312" t="str">
            <v>Uso ilegal de uniformes, insignias o dispositivos policiales</v>
          </cell>
          <cell r="B312">
            <v>41</v>
          </cell>
          <cell r="C312">
            <v>5</v>
          </cell>
          <cell r="D312">
            <v>2</v>
          </cell>
          <cell r="E312">
            <v>1</v>
          </cell>
          <cell r="F312">
            <v>5</v>
          </cell>
          <cell r="G312">
            <v>4</v>
          </cell>
          <cell r="H312">
            <v>7</v>
          </cell>
          <cell r="I312">
            <v>1</v>
          </cell>
          <cell r="J312">
            <v>1</v>
          </cell>
          <cell r="K312">
            <v>4</v>
          </cell>
          <cell r="L312">
            <v>0</v>
          </cell>
          <cell r="M312">
            <v>3</v>
          </cell>
          <cell r="N312">
            <v>1</v>
          </cell>
          <cell r="O312">
            <v>1</v>
          </cell>
          <cell r="P312">
            <v>1</v>
          </cell>
          <cell r="Q312">
            <v>5</v>
          </cell>
        </row>
        <row r="313">
          <cell r="A313" t="str">
            <v>Uso Indebido de correspondencia</v>
          </cell>
          <cell r="B313">
            <v>1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1</v>
          </cell>
          <cell r="O313">
            <v>0</v>
          </cell>
          <cell r="P313">
            <v>0</v>
          </cell>
          <cell r="Q313">
            <v>0</v>
          </cell>
        </row>
        <row r="314">
          <cell r="A314" t="str">
            <v>Usura</v>
          </cell>
          <cell r="B314">
            <v>11</v>
          </cell>
          <cell r="C314">
            <v>3</v>
          </cell>
          <cell r="D314">
            <v>4</v>
          </cell>
          <cell r="E314">
            <v>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1</v>
          </cell>
          <cell r="N314">
            <v>0</v>
          </cell>
          <cell r="O314">
            <v>0</v>
          </cell>
          <cell r="P314">
            <v>1</v>
          </cell>
          <cell r="Q314">
            <v>0</v>
          </cell>
        </row>
        <row r="315">
          <cell r="A315" t="str">
            <v>Usurpación</v>
          </cell>
          <cell r="B315">
            <v>1058</v>
          </cell>
          <cell r="C315">
            <v>70</v>
          </cell>
          <cell r="D315">
            <v>110</v>
          </cell>
          <cell r="E315">
            <v>122</v>
          </cell>
          <cell r="F315">
            <v>45</v>
          </cell>
          <cell r="G315">
            <v>38</v>
          </cell>
          <cell r="H315">
            <v>22</v>
          </cell>
          <cell r="I315">
            <v>67</v>
          </cell>
          <cell r="J315">
            <v>82</v>
          </cell>
          <cell r="K315">
            <v>35</v>
          </cell>
          <cell r="L315">
            <v>131</v>
          </cell>
          <cell r="M315">
            <v>82</v>
          </cell>
          <cell r="N315">
            <v>45</v>
          </cell>
          <cell r="O315">
            <v>81</v>
          </cell>
          <cell r="P315">
            <v>64</v>
          </cell>
          <cell r="Q315">
            <v>64</v>
          </cell>
        </row>
        <row r="316">
          <cell r="A316" t="str">
            <v>Usurpación bienes de dominio público</v>
          </cell>
          <cell r="B316">
            <v>54</v>
          </cell>
          <cell r="C316">
            <v>1</v>
          </cell>
          <cell r="D316">
            <v>1</v>
          </cell>
          <cell r="E316">
            <v>6</v>
          </cell>
          <cell r="F316">
            <v>1</v>
          </cell>
          <cell r="G316">
            <v>4</v>
          </cell>
          <cell r="H316">
            <v>0</v>
          </cell>
          <cell r="I316">
            <v>1</v>
          </cell>
          <cell r="J316">
            <v>1</v>
          </cell>
          <cell r="K316">
            <v>2</v>
          </cell>
          <cell r="L316">
            <v>6</v>
          </cell>
          <cell r="M316">
            <v>10</v>
          </cell>
          <cell r="N316">
            <v>1</v>
          </cell>
          <cell r="O316">
            <v>8</v>
          </cell>
          <cell r="P316">
            <v>5</v>
          </cell>
          <cell r="Q316">
            <v>7</v>
          </cell>
        </row>
        <row r="317">
          <cell r="A317" t="str">
            <v>Usurpación de aguas</v>
          </cell>
          <cell r="B317">
            <v>40</v>
          </cell>
          <cell r="C317">
            <v>6</v>
          </cell>
          <cell r="D317">
            <v>1</v>
          </cell>
          <cell r="E317">
            <v>2</v>
          </cell>
          <cell r="F317">
            <v>2</v>
          </cell>
          <cell r="G317">
            <v>1</v>
          </cell>
          <cell r="H317">
            <v>0</v>
          </cell>
          <cell r="I317">
            <v>1</v>
          </cell>
          <cell r="J317">
            <v>2</v>
          </cell>
          <cell r="K317">
            <v>0</v>
          </cell>
          <cell r="L317">
            <v>7</v>
          </cell>
          <cell r="M317">
            <v>0</v>
          </cell>
          <cell r="N317">
            <v>13</v>
          </cell>
          <cell r="O317">
            <v>4</v>
          </cell>
          <cell r="P317">
            <v>0</v>
          </cell>
          <cell r="Q317">
            <v>1</v>
          </cell>
        </row>
        <row r="318">
          <cell r="A318" t="str">
            <v>Usurpación de autoridad</v>
          </cell>
          <cell r="B318">
            <v>6</v>
          </cell>
          <cell r="C318">
            <v>2</v>
          </cell>
          <cell r="D318">
            <v>1</v>
          </cell>
          <cell r="E318">
            <v>1</v>
          </cell>
          <cell r="F318">
            <v>1</v>
          </cell>
          <cell r="G318">
            <v>0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 t="str">
            <v>Venta de Drogas</v>
          </cell>
          <cell r="B319">
            <v>932</v>
          </cell>
          <cell r="C319">
            <v>184</v>
          </cell>
          <cell r="D319">
            <v>21</v>
          </cell>
          <cell r="E319">
            <v>8</v>
          </cell>
          <cell r="F319">
            <v>76</v>
          </cell>
          <cell r="G319">
            <v>55</v>
          </cell>
          <cell r="H319">
            <v>45</v>
          </cell>
          <cell r="I319">
            <v>76</v>
          </cell>
          <cell r="J319">
            <v>97</v>
          </cell>
          <cell r="K319">
            <v>28</v>
          </cell>
          <cell r="L319">
            <v>58</v>
          </cell>
          <cell r="M319">
            <v>82</v>
          </cell>
          <cell r="N319">
            <v>5</v>
          </cell>
          <cell r="O319">
            <v>84</v>
          </cell>
          <cell r="P319">
            <v>58</v>
          </cell>
          <cell r="Q319">
            <v>55</v>
          </cell>
        </row>
        <row r="320">
          <cell r="A320" t="str">
            <v>Venta de objetos peligrosos a menores o incapaces</v>
          </cell>
          <cell r="B320">
            <v>4</v>
          </cell>
          <cell r="C320">
            <v>1</v>
          </cell>
          <cell r="D320">
            <v>0</v>
          </cell>
          <cell r="E320">
            <v>1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</v>
          </cell>
        </row>
        <row r="321">
          <cell r="A321" t="str">
            <v>Violación</v>
          </cell>
          <cell r="B321">
            <v>1890</v>
          </cell>
          <cell r="C321">
            <v>130</v>
          </cell>
          <cell r="D321">
            <v>132</v>
          </cell>
          <cell r="E321">
            <v>203</v>
          </cell>
          <cell r="F321">
            <v>135</v>
          </cell>
          <cell r="G321">
            <v>172</v>
          </cell>
          <cell r="H321">
            <v>88</v>
          </cell>
          <cell r="I321">
            <v>178</v>
          </cell>
          <cell r="J321">
            <v>142</v>
          </cell>
          <cell r="K321">
            <v>57</v>
          </cell>
          <cell r="L321">
            <v>106</v>
          </cell>
          <cell r="M321">
            <v>102</v>
          </cell>
          <cell r="N321">
            <v>80</v>
          </cell>
          <cell r="O321">
            <v>118</v>
          </cell>
          <cell r="P321">
            <v>100</v>
          </cell>
          <cell r="Q321">
            <v>147</v>
          </cell>
        </row>
        <row r="322">
          <cell r="A322" t="str">
            <v>Violación calificada</v>
          </cell>
          <cell r="B322">
            <v>1</v>
          </cell>
          <cell r="C322">
            <v>1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A323" t="str">
            <v>Violación contra una mujer</v>
          </cell>
          <cell r="B323">
            <v>167</v>
          </cell>
          <cell r="C323">
            <v>10</v>
          </cell>
          <cell r="D323">
            <v>11</v>
          </cell>
          <cell r="E323">
            <v>18</v>
          </cell>
          <cell r="F323">
            <v>4</v>
          </cell>
          <cell r="G323">
            <v>3</v>
          </cell>
          <cell r="H323">
            <v>2</v>
          </cell>
          <cell r="I323">
            <v>35</v>
          </cell>
          <cell r="J323">
            <v>32</v>
          </cell>
          <cell r="K323">
            <v>1</v>
          </cell>
          <cell r="L323">
            <v>9</v>
          </cell>
          <cell r="M323">
            <v>13</v>
          </cell>
          <cell r="N323">
            <v>4</v>
          </cell>
          <cell r="O323">
            <v>11</v>
          </cell>
          <cell r="P323">
            <v>7</v>
          </cell>
          <cell r="Q323">
            <v>7</v>
          </cell>
        </row>
        <row r="324">
          <cell r="A324" t="str">
            <v>Violación de Comunicaciones Electrónicas</v>
          </cell>
          <cell r="B324">
            <v>537</v>
          </cell>
          <cell r="C324">
            <v>397</v>
          </cell>
          <cell r="D324">
            <v>28</v>
          </cell>
          <cell r="E324">
            <v>42</v>
          </cell>
          <cell r="F324">
            <v>7</v>
          </cell>
          <cell r="G324">
            <v>4</v>
          </cell>
          <cell r="H324">
            <v>3</v>
          </cell>
          <cell r="I324">
            <v>7</v>
          </cell>
          <cell r="J324">
            <v>36</v>
          </cell>
          <cell r="K324">
            <v>1</v>
          </cell>
          <cell r="L324">
            <v>3</v>
          </cell>
          <cell r="M324">
            <v>4</v>
          </cell>
          <cell r="N324">
            <v>1</v>
          </cell>
          <cell r="O324">
            <v>2</v>
          </cell>
          <cell r="P324">
            <v>1</v>
          </cell>
          <cell r="Q324">
            <v>1</v>
          </cell>
        </row>
        <row r="325">
          <cell r="A325" t="str">
            <v>Violación de correspondencia o comunicaciones</v>
          </cell>
          <cell r="B325">
            <v>68</v>
          </cell>
          <cell r="C325">
            <v>13</v>
          </cell>
          <cell r="D325">
            <v>8</v>
          </cell>
          <cell r="E325">
            <v>4</v>
          </cell>
          <cell r="F325">
            <v>4</v>
          </cell>
          <cell r="G325">
            <v>0</v>
          </cell>
          <cell r="H325">
            <v>4</v>
          </cell>
          <cell r="I325">
            <v>1</v>
          </cell>
          <cell r="J325">
            <v>11</v>
          </cell>
          <cell r="K325">
            <v>0</v>
          </cell>
          <cell r="L325">
            <v>1</v>
          </cell>
          <cell r="M325">
            <v>2</v>
          </cell>
          <cell r="N325">
            <v>10</v>
          </cell>
          <cell r="O325">
            <v>5</v>
          </cell>
          <cell r="P325">
            <v>0</v>
          </cell>
          <cell r="Q325">
            <v>5</v>
          </cell>
        </row>
        <row r="326">
          <cell r="A326" t="str">
            <v>Violación de datos personales</v>
          </cell>
          <cell r="B326">
            <v>143</v>
          </cell>
          <cell r="C326">
            <v>31</v>
          </cell>
          <cell r="D326">
            <v>34</v>
          </cell>
          <cell r="E326">
            <v>21</v>
          </cell>
          <cell r="F326">
            <v>6</v>
          </cell>
          <cell r="G326">
            <v>4</v>
          </cell>
          <cell r="H326">
            <v>3</v>
          </cell>
          <cell r="I326">
            <v>5</v>
          </cell>
          <cell r="J326">
            <v>13</v>
          </cell>
          <cell r="K326">
            <v>1</v>
          </cell>
          <cell r="L326">
            <v>1</v>
          </cell>
          <cell r="M326">
            <v>9</v>
          </cell>
          <cell r="N326">
            <v>5</v>
          </cell>
          <cell r="O326">
            <v>8</v>
          </cell>
          <cell r="P326">
            <v>1</v>
          </cell>
          <cell r="Q326">
            <v>1</v>
          </cell>
        </row>
        <row r="327">
          <cell r="A327" t="str">
            <v>Violación de domicilio</v>
          </cell>
          <cell r="B327">
            <v>970</v>
          </cell>
          <cell r="C327">
            <v>56</v>
          </cell>
          <cell r="D327">
            <v>52</v>
          </cell>
          <cell r="E327">
            <v>75</v>
          </cell>
          <cell r="F327">
            <v>59</v>
          </cell>
          <cell r="G327">
            <v>77</v>
          </cell>
          <cell r="H327">
            <v>28</v>
          </cell>
          <cell r="I327">
            <v>106</v>
          </cell>
          <cell r="J327">
            <v>65</v>
          </cell>
          <cell r="K327">
            <v>33</v>
          </cell>
          <cell r="L327">
            <v>107</v>
          </cell>
          <cell r="M327">
            <v>65</v>
          </cell>
          <cell r="N327">
            <v>48</v>
          </cell>
          <cell r="O327">
            <v>84</v>
          </cell>
          <cell r="P327">
            <v>43</v>
          </cell>
          <cell r="Q327">
            <v>72</v>
          </cell>
        </row>
        <row r="328">
          <cell r="A328" t="str">
            <v>Violación de la custodia de cosas</v>
          </cell>
          <cell r="B328">
            <v>7</v>
          </cell>
          <cell r="C328">
            <v>0</v>
          </cell>
          <cell r="D328">
            <v>2</v>
          </cell>
          <cell r="E328">
            <v>0</v>
          </cell>
          <cell r="F328">
            <v>1</v>
          </cell>
          <cell r="G328">
            <v>1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2</v>
          </cell>
          <cell r="P328">
            <v>1</v>
          </cell>
          <cell r="Q328">
            <v>0</v>
          </cell>
        </row>
        <row r="329">
          <cell r="A329" t="str">
            <v>Violación de la privacidad de la información de las declaraciones juradas</v>
          </cell>
          <cell r="B329">
            <v>1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1</v>
          </cell>
          <cell r="P329">
            <v>0</v>
          </cell>
          <cell r="Q329">
            <v>0</v>
          </cell>
        </row>
        <row r="330">
          <cell r="A330" t="str">
            <v>Violación de sellos</v>
          </cell>
          <cell r="B330">
            <v>75</v>
          </cell>
          <cell r="C330">
            <v>3</v>
          </cell>
          <cell r="D330">
            <v>1</v>
          </cell>
          <cell r="E330">
            <v>4</v>
          </cell>
          <cell r="F330">
            <v>13</v>
          </cell>
          <cell r="G330">
            <v>1</v>
          </cell>
          <cell r="H330">
            <v>22</v>
          </cell>
          <cell r="I330">
            <v>6</v>
          </cell>
          <cell r="J330">
            <v>3</v>
          </cell>
          <cell r="K330">
            <v>2</v>
          </cell>
          <cell r="L330">
            <v>4</v>
          </cell>
          <cell r="M330">
            <v>6</v>
          </cell>
          <cell r="N330">
            <v>0</v>
          </cell>
          <cell r="O330">
            <v>2</v>
          </cell>
          <cell r="P330">
            <v>6</v>
          </cell>
          <cell r="Q330">
            <v>2</v>
          </cell>
        </row>
      </sheetData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4FD331-11CF-45A9-8E93-DF4F61B30C78}" name="Tabla2" displayName="Tabla2" ref="A86:Q109" totalsRowShown="0" headerRowDxfId="41" dataDxfId="40" dataCellStyle="Millares">
  <autoFilter ref="A86:Q109" xr:uid="{37429619-60D8-403E-8030-AF077E83002A}"/>
  <tableColumns count="17">
    <tableColumn id="1" xr3:uid="{6DE30913-A0BD-4237-BD5D-80F455C55245}" name="Delito" dataDxfId="39"/>
    <tableColumn id="2" xr3:uid="{438ADD56-754A-4653-BDA0-0EE96E63D6E3}" name="TOTAL" dataDxfId="38" dataCellStyle="Millares">
      <calculatedColumnFormula>SUM(C87:Q87)</calculatedColumnFormula>
    </tableColumn>
    <tableColumn id="3" xr3:uid="{B7A1BF37-DD95-4960-A0C5-438F710C36CD}" name="Primero San José" dataDxfId="37" dataCellStyle="Millares"/>
    <tableColumn id="4" xr3:uid="{75256E3F-2136-4435-8F75-47C9296275CA}" name="Segundo San José" dataDxfId="36" dataCellStyle="Millares"/>
    <tableColumn id="5" xr3:uid="{8F8BF893-78A0-47E3-881C-7015940142DB}" name="Tercero San José" dataDxfId="35" dataCellStyle="Millares"/>
    <tableColumn id="6" xr3:uid="{1F46A77A-CEEF-4AB6-8799-F668E50B55B2}" name="Primero Alajuela" dataDxfId="34" dataCellStyle="Millares"/>
    <tableColumn id="7" xr3:uid="{0BDD5A9F-B20C-4FE4-A79F-B6CF49072AFC}" name="Segundo Alajuela" dataDxfId="33" dataCellStyle="Millares"/>
    <tableColumn id="8" xr3:uid="{00CB87C9-FBC6-43B6-A94B-AFFB4D5E2CF2}" name="Tercero Alajuela" dataDxfId="32" dataCellStyle="Millares"/>
    <tableColumn id="9" xr3:uid="{B25BC54D-6F7F-4F28-8F09-0D9BA8A86CD8}" name="Cartago" dataDxfId="31" dataCellStyle="Millares"/>
    <tableColumn id="10" xr3:uid="{394EE5EA-F8E7-4EEE-87C4-D3C5B7E58BED}" name="Heredia" dataDxfId="30" dataCellStyle="Millares"/>
    <tableColumn id="11" xr3:uid="{7FE5964D-1B53-43DA-A835-D73FF8E83D30}" name="Primero Guanacaste" dataDxfId="29" dataCellStyle="Millares"/>
    <tableColumn id="12" xr3:uid="{601BCA06-21EB-4233-8225-D552CD464C0C}" name="Segundo Guanacaste" dataDxfId="28" dataCellStyle="Millares"/>
    <tableColumn id="13" xr3:uid="{539D56A7-EC6F-449F-B21C-37C71BC74DFC}" name="Puntarenas" dataDxfId="27" dataCellStyle="Millares"/>
    <tableColumn id="14" xr3:uid="{1195CD40-5D65-426F-8800-DD2D60D68C50}" name="Primero Zona Sur" dataDxfId="26" dataCellStyle="Millares"/>
    <tableColumn id="15" xr3:uid="{539CB528-A06A-43AE-9107-3560B955881B}" name="Segundo Zona Sur" dataDxfId="25" dataCellStyle="Millares"/>
    <tableColumn id="16" xr3:uid="{76765BFE-1987-4DB6-BF79-875BF081FAE0}" name="Primero Zona Atlántica" dataDxfId="24" dataCellStyle="Millares"/>
    <tableColumn id="17" xr3:uid="{E57E389F-BC96-4401-975E-947D0D35FBAC}" name="Segundo Zona Atlática" dataDxfId="23" dataCellStyle="Millares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FD2465-FC48-40FD-AC00-A244F8B0617A}" name="Tabla3" displayName="Tabla3" ref="B113:C121" totalsRowCount="1" headerRowDxfId="22">
  <autoFilter ref="B113:C120" xr:uid="{5BAA3A89-CC5C-4B34-9D67-A0656344B351}"/>
  <tableColumns count="2">
    <tableColumn id="1" xr3:uid="{55188F7E-536D-44CD-B080-39C105F8D3EA}" name="Provincia" dataDxfId="21" totalsRowDxfId="20"/>
    <tableColumn id="2" xr3:uid="{C2737138-E8A4-444D-8C5C-036C8CF8C723}" name="Delitos Sexuales" totalsRowFunction="sum" dataDxfId="19" totalsRowDxfId="18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458AFD-2F2F-4C6A-82A1-4C6BF19D6552}" name="Tabla4" displayName="Tabla4" ref="C166:N169" totalsRowShown="0" headerRowDxfId="17" dataDxfId="16">
  <autoFilter ref="C166:N169" xr:uid="{F4928827-751B-4D2B-981D-034C68B686C0}"/>
  <tableColumns count="12">
    <tableColumn id="1" xr3:uid="{788E4F3D-5D87-46BA-9931-5FF636150579}" name="Sentencias" dataDxfId="15"/>
    <tableColumn id="2" xr3:uid="{1101D116-1AB6-4D45-A773-B99F38EB3F7B}" name="2010" dataDxfId="14" dataCellStyle="Millares"/>
    <tableColumn id="3" xr3:uid="{DD274684-33C4-4874-9946-B5FBB1C87449}" name="2011" dataDxfId="13" dataCellStyle="Millares"/>
    <tableColumn id="4" xr3:uid="{2AD3D2F3-5701-49C1-BD91-53CB1F4E4CEA}" name="2012" dataDxfId="12" dataCellStyle="Millares"/>
    <tableColumn id="5" xr3:uid="{00E09075-158B-44F0-9D13-F86C760C9F2E}" name="2013" dataDxfId="11" dataCellStyle="Millares"/>
    <tableColumn id="6" xr3:uid="{ACFA0FEA-8B16-427E-89E0-C537585F73E4}" name="2014" dataDxfId="10" dataCellStyle="Millares"/>
    <tableColumn id="7" xr3:uid="{CF9F3AF8-FDE2-41B4-8B96-670915F1C8E2}" name="2015" dataDxfId="9"/>
    <tableColumn id="8" xr3:uid="{EECC2463-D47F-4C55-B864-BF0A4CFE8C04}" name="2016" dataDxfId="8"/>
    <tableColumn id="9" xr3:uid="{6A1FB5A6-F0B1-433A-9161-30041B4EF1AE}" name="2017" dataDxfId="7"/>
    <tableColumn id="10" xr3:uid="{87700608-22DE-42E8-ACED-F44F89E9A532}" name="2018" dataDxfId="6"/>
    <tableColumn id="11" xr3:uid="{6DD5BFE9-777A-461C-A122-17D617F801C3}" name="2019" dataDxfId="5"/>
    <tableColumn id="12" xr3:uid="{DD547A53-2C8F-400C-810F-FC8E86ECD166}" name="2020" dataDxfId="4">
      <calculatedColumnFormula>SUM(N165:N166)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4E1418-AE5B-4FB0-AAB9-BFDE6498015D}" name="Tabla5" displayName="Tabla5" ref="Q166:AD169" totalsRowShown="0" headerRowDxfId="3">
  <autoFilter ref="Q166:AD169" xr:uid="{CEC7E89E-CD68-4475-9225-D75F2E3ECDF1}"/>
  <tableColumns count="14">
    <tableColumn id="1" xr3:uid="{9EA7BFEA-E972-4EFE-B21B-C2F74D058DA6}" name="Sentencias" dataDxfId="2"/>
    <tableColumn id="2" xr3:uid="{C4B92677-BA6C-4A3E-87B7-D25A144C6D6C}" name="Columna1" dataDxfId="1"/>
    <tableColumn id="3" xr3:uid="{75410C64-D3A0-4D87-878A-50EDDEB4DC24}" name="Columna2" dataDxfId="0"/>
    <tableColumn id="4" xr3:uid="{5EBC3199-0AD0-47EF-B9BE-4D7DECBC256C}" name="2010"/>
    <tableColumn id="5" xr3:uid="{5B7B29F7-7F8D-4855-9054-CA52D046512D}" name="2011"/>
    <tableColumn id="6" xr3:uid="{09E6802E-224B-4383-96A2-3FEE995F48F8}" name="2012"/>
    <tableColumn id="7" xr3:uid="{CE8464EC-EB52-4CF2-8401-FF5FE9C0E39C}" name="2013"/>
    <tableColumn id="8" xr3:uid="{BA29D776-0DDA-449D-9FAA-76B9FEF18CE3}" name="2014"/>
    <tableColumn id="9" xr3:uid="{530EC74E-1E51-4DF6-9683-CE16DA915445}" name="2015"/>
    <tableColumn id="10" xr3:uid="{9CDC397E-60CC-4CE8-941E-0038FE07EFFC}" name="2016"/>
    <tableColumn id="11" xr3:uid="{8AE4F28F-D070-4A61-95A6-FBB970FC8A63}" name="2017"/>
    <tableColumn id="12" xr3:uid="{72FDD9EC-5CC3-40D3-8526-CBFF5674F2EE}" name="2018"/>
    <tableColumn id="13" xr3:uid="{4FB21FE9-A7A1-4054-A70E-F32C5EFA7421}" name="2019"/>
    <tableColumn id="14" xr3:uid="{4D877CF8-7447-4760-8736-BE8F0C026DB5}" name="202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69"/>
  <sheetViews>
    <sheetView tabSelected="1" topLeftCell="C26" zoomScale="80" zoomScaleNormal="80" workbookViewId="0">
      <selection activeCell="Q199" sqref="Q199"/>
    </sheetView>
  </sheetViews>
  <sheetFormatPr baseColWidth="10" defaultColWidth="9.28515625" defaultRowHeight="10.199999999999999" x14ac:dyDescent="0.2"/>
  <cols>
    <col min="1" max="1" width="82" style="3" bestFit="1" customWidth="1"/>
    <col min="2" max="2" width="12.85546875" style="6" customWidth="1"/>
    <col min="3" max="3" width="23" style="1" customWidth="1"/>
    <col min="4" max="4" width="23.42578125" style="1" customWidth="1"/>
    <col min="5" max="5" width="22.7109375" style="1" customWidth="1"/>
    <col min="6" max="6" width="21.7109375" style="1" customWidth="1"/>
    <col min="7" max="7" width="22.28515625" style="1" customWidth="1"/>
    <col min="8" max="8" width="21.42578125" style="1" customWidth="1"/>
    <col min="9" max="10" width="12.85546875" style="1" customWidth="1"/>
    <col min="11" max="11" width="25.7109375" style="6" customWidth="1"/>
    <col min="12" max="12" width="26.28515625" style="6" customWidth="1"/>
    <col min="13" max="13" width="16" style="6" customWidth="1"/>
    <col min="14" max="14" width="22.7109375" style="6" customWidth="1"/>
    <col min="15" max="15" width="23.28515625" style="6" customWidth="1"/>
    <col min="16" max="16" width="28.85546875" style="6" customWidth="1"/>
    <col min="17" max="17" width="28.140625" style="6" customWidth="1"/>
    <col min="18" max="19" width="12.85546875" style="6" customWidth="1"/>
    <col min="20" max="20" width="17.42578125" style="1" bestFit="1" customWidth="1"/>
    <col min="21" max="21" width="18.140625" style="1" bestFit="1" customWidth="1"/>
    <col min="22" max="16384" width="9.28515625" style="3"/>
  </cols>
  <sheetData>
    <row r="2" spans="1:21" ht="17.399999999999999" x14ac:dyDescent="0.3">
      <c r="A2" s="60"/>
      <c r="D2" s="61" t="s">
        <v>85</v>
      </c>
    </row>
    <row r="4" spans="1:21" ht="12" customHeight="1" x14ac:dyDescent="0.2">
      <c r="A4" s="8" t="s">
        <v>0</v>
      </c>
      <c r="B4" s="8">
        <v>2003</v>
      </c>
      <c r="C4" s="8">
        <v>2004</v>
      </c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9" t="s">
        <v>1</v>
      </c>
      <c r="U4" s="22" t="s">
        <v>63</v>
      </c>
    </row>
    <row r="5" spans="1:21" ht="12" customHeight="1" x14ac:dyDescent="0.25">
      <c r="A5" s="10" t="s">
        <v>2</v>
      </c>
      <c r="B5" s="11">
        <v>1433</v>
      </c>
      <c r="C5" s="11">
        <v>1708</v>
      </c>
      <c r="D5" s="11">
        <v>1980</v>
      </c>
      <c r="E5" s="11">
        <v>1805</v>
      </c>
      <c r="F5" s="12">
        <v>1909</v>
      </c>
      <c r="G5" s="12">
        <v>2072</v>
      </c>
      <c r="H5" s="12">
        <v>2380</v>
      </c>
      <c r="I5" s="12">
        <v>2739</v>
      </c>
      <c r="J5" s="12">
        <v>2641</v>
      </c>
      <c r="K5" s="12">
        <v>2606</v>
      </c>
      <c r="L5" s="12">
        <v>2956</v>
      </c>
      <c r="M5" s="13">
        <v>2782</v>
      </c>
      <c r="N5" s="13">
        <v>2623</v>
      </c>
      <c r="O5" s="13">
        <v>2826</v>
      </c>
      <c r="P5" s="13">
        <f>VLOOKUP(A5,'[1]C-3'!$A$49:$C$70,3,FALSE)</f>
        <v>3598</v>
      </c>
      <c r="Q5" s="13">
        <f>VLOOKUP(A5,'[2]C-3'!$A$15:$C$36,3,FALSE)</f>
        <v>3734</v>
      </c>
      <c r="R5" s="13">
        <v>4562</v>
      </c>
      <c r="S5" s="13">
        <v>3126</v>
      </c>
      <c r="T5" s="14">
        <f>SUM(B5:S5)</f>
        <v>47480</v>
      </c>
      <c r="U5" s="24">
        <f t="shared" ref="U5:U35" si="0">T5/$T$36</f>
        <v>0.37688821152731805</v>
      </c>
    </row>
    <row r="6" spans="1:21" ht="12" customHeight="1" x14ac:dyDescent="0.25">
      <c r="A6" s="10" t="s">
        <v>4</v>
      </c>
      <c r="B6" s="11">
        <v>172</v>
      </c>
      <c r="C6" s="11">
        <v>317</v>
      </c>
      <c r="D6" s="11">
        <v>317</v>
      </c>
      <c r="E6" s="11">
        <v>295</v>
      </c>
      <c r="F6" s="12">
        <v>441</v>
      </c>
      <c r="G6" s="12">
        <v>589</v>
      </c>
      <c r="H6" s="12">
        <v>720</v>
      </c>
      <c r="I6" s="12">
        <v>568</v>
      </c>
      <c r="J6" s="12">
        <v>702</v>
      </c>
      <c r="K6" s="12">
        <v>798</v>
      </c>
      <c r="L6" s="12">
        <v>977</v>
      </c>
      <c r="M6" s="13">
        <v>914</v>
      </c>
      <c r="N6" s="13">
        <v>938</v>
      </c>
      <c r="O6" s="13">
        <v>1067</v>
      </c>
      <c r="P6" s="13">
        <f>VLOOKUP(A6,'[1]C-3'!$A$49:$C$70,3,FALSE)</f>
        <v>2220</v>
      </c>
      <c r="Q6" s="13">
        <f>VLOOKUP(A6,'[2]C-3'!$A$15:$C$36,3,FALSE)</f>
        <v>4034</v>
      </c>
      <c r="R6" s="13">
        <v>4062</v>
      </c>
      <c r="S6" s="13">
        <v>2772</v>
      </c>
      <c r="T6" s="14">
        <f t="shared" ref="T6:T35" si="1">SUM(B6:S6)</f>
        <v>21903</v>
      </c>
      <c r="U6" s="24">
        <f t="shared" si="0"/>
        <v>0.17386231038506417</v>
      </c>
    </row>
    <row r="7" spans="1:21" ht="12" customHeight="1" x14ac:dyDescent="0.25">
      <c r="A7" s="15" t="s">
        <v>3</v>
      </c>
      <c r="B7" s="11">
        <v>1565</v>
      </c>
      <c r="C7" s="11">
        <v>1670</v>
      </c>
      <c r="D7" s="11">
        <v>1523</v>
      </c>
      <c r="E7" s="11">
        <v>1311</v>
      </c>
      <c r="F7" s="12">
        <v>1337</v>
      </c>
      <c r="G7" s="12">
        <v>1357</v>
      </c>
      <c r="H7" s="12">
        <v>1602</v>
      </c>
      <c r="I7" s="12">
        <v>1613</v>
      </c>
      <c r="J7" s="12">
        <v>1641</v>
      </c>
      <c r="K7" s="12">
        <v>1430</v>
      </c>
      <c r="L7" s="16">
        <v>1478</v>
      </c>
      <c r="M7" s="13">
        <v>1530</v>
      </c>
      <c r="N7" s="13">
        <v>1432</v>
      </c>
      <c r="O7" s="13">
        <v>1470</v>
      </c>
      <c r="P7" s="13">
        <f>VLOOKUP(A7,'[1]C-3'!$A$49:$C$70,3,FALSE)</f>
        <v>1607</v>
      </c>
      <c r="Q7" s="13">
        <f>VLOOKUP(A7,'[2]C-3'!$A$15:$C$36,3,FALSE)</f>
        <v>1539</v>
      </c>
      <c r="R7" s="13">
        <v>1890</v>
      </c>
      <c r="S7" s="13">
        <v>1555</v>
      </c>
      <c r="T7" s="14">
        <f t="shared" si="1"/>
        <v>27550</v>
      </c>
      <c r="U7" s="24">
        <f t="shared" si="0"/>
        <v>0.21868724152438104</v>
      </c>
    </row>
    <row r="8" spans="1:21" ht="12" customHeight="1" x14ac:dyDescent="0.25">
      <c r="A8" s="10" t="s">
        <v>6</v>
      </c>
      <c r="B8" s="11">
        <v>148</v>
      </c>
      <c r="C8" s="11">
        <v>181</v>
      </c>
      <c r="D8" s="11">
        <v>253</v>
      </c>
      <c r="E8" s="11">
        <v>315</v>
      </c>
      <c r="F8" s="12">
        <v>297</v>
      </c>
      <c r="G8" s="12">
        <v>259</v>
      </c>
      <c r="H8" s="12">
        <v>361</v>
      </c>
      <c r="I8" s="12">
        <v>363</v>
      </c>
      <c r="J8" s="12">
        <v>396</v>
      </c>
      <c r="K8" s="12">
        <v>410</v>
      </c>
      <c r="L8" s="12">
        <v>425</v>
      </c>
      <c r="M8" s="13">
        <v>337</v>
      </c>
      <c r="N8" s="13">
        <v>547</v>
      </c>
      <c r="O8" s="13">
        <v>446</v>
      </c>
      <c r="P8" s="13">
        <f>VLOOKUP(A8,'[1]C-3'!$A$49:$C$70,3,FALSE)</f>
        <v>583</v>
      </c>
      <c r="Q8" s="13">
        <f>VLOOKUP(A8,'[2]C-3'!$A$15:$C$36,3,FALSE)</f>
        <v>288</v>
      </c>
      <c r="R8" s="13">
        <v>766</v>
      </c>
      <c r="S8" s="13">
        <v>649</v>
      </c>
      <c r="T8" s="14">
        <f t="shared" si="1"/>
        <v>7024</v>
      </c>
      <c r="U8" s="24">
        <f t="shared" si="0"/>
        <v>5.575532430008176E-2</v>
      </c>
    </row>
    <row r="9" spans="1:21" ht="12" customHeight="1" x14ac:dyDescent="0.25">
      <c r="A9" s="15" t="s">
        <v>15</v>
      </c>
      <c r="B9" s="11">
        <v>46</v>
      </c>
      <c r="C9" s="11">
        <v>31</v>
      </c>
      <c r="D9" s="11">
        <v>26</v>
      </c>
      <c r="E9" s="11">
        <v>41</v>
      </c>
      <c r="F9" s="12">
        <v>60</v>
      </c>
      <c r="G9" s="12">
        <v>52</v>
      </c>
      <c r="H9" s="12">
        <v>59</v>
      </c>
      <c r="I9" s="12">
        <v>60</v>
      </c>
      <c r="J9" s="12">
        <v>68</v>
      </c>
      <c r="K9" s="12">
        <v>82</v>
      </c>
      <c r="L9" s="12">
        <v>117</v>
      </c>
      <c r="M9" s="13">
        <v>166</v>
      </c>
      <c r="N9" s="13">
        <v>159</v>
      </c>
      <c r="O9" s="13">
        <v>164</v>
      </c>
      <c r="P9" s="13">
        <f>VLOOKUP(A9,'[1]C-3'!$A$49:$C$70,3,FALSE)</f>
        <v>182</v>
      </c>
      <c r="Q9" s="13">
        <f>VLOOKUP(A9,'[2]C-3'!$A$15:$C$36,3,FALSE)</f>
        <v>202</v>
      </c>
      <c r="R9" s="13">
        <v>251</v>
      </c>
      <c r="S9" s="13">
        <v>230</v>
      </c>
      <c r="T9" s="14">
        <f t="shared" si="1"/>
        <v>1996</v>
      </c>
      <c r="U9" s="24">
        <f t="shared" si="0"/>
        <v>1.5843910493018677E-2</v>
      </c>
    </row>
    <row r="10" spans="1:21" ht="12" customHeight="1" x14ac:dyDescent="0.25">
      <c r="A10" s="10" t="s">
        <v>5</v>
      </c>
      <c r="B10" s="11">
        <v>350</v>
      </c>
      <c r="C10" s="11">
        <v>371</v>
      </c>
      <c r="D10" s="11">
        <v>315</v>
      </c>
      <c r="E10" s="11">
        <v>526</v>
      </c>
      <c r="F10" s="12">
        <v>458</v>
      </c>
      <c r="G10" s="12">
        <v>600</v>
      </c>
      <c r="H10" s="12">
        <v>448</v>
      </c>
      <c r="I10" s="12">
        <v>363</v>
      </c>
      <c r="J10" s="12">
        <v>300</v>
      </c>
      <c r="K10" s="12">
        <v>275</v>
      </c>
      <c r="L10" s="12">
        <v>278</v>
      </c>
      <c r="M10" s="13">
        <v>319</v>
      </c>
      <c r="N10" s="13">
        <v>344</v>
      </c>
      <c r="O10" s="13">
        <v>246</v>
      </c>
      <c r="P10" s="13">
        <v>89</v>
      </c>
      <c r="Q10" s="13">
        <v>10</v>
      </c>
      <c r="R10" s="13">
        <v>50</v>
      </c>
      <c r="S10" s="13">
        <v>46</v>
      </c>
      <c r="T10" s="14">
        <f t="shared" si="1"/>
        <v>5388</v>
      </c>
      <c r="U10" s="24">
        <f t="shared" si="0"/>
        <v>4.2769032934060439E-2</v>
      </c>
    </row>
    <row r="11" spans="1:21" ht="12" customHeight="1" x14ac:dyDescent="0.25">
      <c r="A11" s="10" t="s">
        <v>23</v>
      </c>
      <c r="B11" s="11" t="s">
        <v>9</v>
      </c>
      <c r="C11" s="11" t="s">
        <v>9</v>
      </c>
      <c r="D11" s="11" t="s">
        <v>9</v>
      </c>
      <c r="E11" s="11" t="s">
        <v>9</v>
      </c>
      <c r="F11" s="11" t="s">
        <v>9</v>
      </c>
      <c r="G11" s="11" t="s">
        <v>9</v>
      </c>
      <c r="H11" s="11" t="s">
        <v>9</v>
      </c>
      <c r="I11" s="11" t="s">
        <v>9</v>
      </c>
      <c r="J11" s="11" t="s">
        <v>9</v>
      </c>
      <c r="K11" s="11" t="s">
        <v>9</v>
      </c>
      <c r="L11" s="12">
        <v>1</v>
      </c>
      <c r="M11" s="13">
        <v>57</v>
      </c>
      <c r="N11" s="13">
        <v>67</v>
      </c>
      <c r="O11" s="13">
        <v>96</v>
      </c>
      <c r="P11" s="13">
        <f>VLOOKUP(A11,'[1]C-3'!$A$49:$C$70,3,FALSE)</f>
        <v>141</v>
      </c>
      <c r="Q11" s="13">
        <f>VLOOKUP(A11,'[2]C-3'!$A$15:$C$36,3,FALSE)</f>
        <v>229</v>
      </c>
      <c r="R11" s="13">
        <v>188</v>
      </c>
      <c r="S11" s="13">
        <v>180</v>
      </c>
      <c r="T11" s="14">
        <f t="shared" si="1"/>
        <v>959</v>
      </c>
      <c r="U11" s="23">
        <f t="shared" si="0"/>
        <v>7.6123798410846254E-3</v>
      </c>
    </row>
    <row r="12" spans="1:21" ht="12" customHeight="1" x14ac:dyDescent="0.25">
      <c r="A12" s="17" t="s">
        <v>7</v>
      </c>
      <c r="B12" s="11">
        <v>132</v>
      </c>
      <c r="C12" s="11">
        <v>121</v>
      </c>
      <c r="D12" s="11">
        <v>135</v>
      </c>
      <c r="E12" s="11">
        <v>186</v>
      </c>
      <c r="F12" s="12">
        <v>247</v>
      </c>
      <c r="G12" s="12">
        <v>257</v>
      </c>
      <c r="H12" s="12">
        <v>311</v>
      </c>
      <c r="I12" s="12">
        <v>191</v>
      </c>
      <c r="J12" s="12">
        <v>212</v>
      </c>
      <c r="K12" s="12">
        <v>183</v>
      </c>
      <c r="L12" s="12">
        <v>283</v>
      </c>
      <c r="M12" s="13">
        <v>309</v>
      </c>
      <c r="N12" s="13">
        <v>294</v>
      </c>
      <c r="O12" s="13">
        <v>254</v>
      </c>
      <c r="P12" s="13">
        <f>VLOOKUP(A12,'[1]C-3'!$A$49:$C$70,3,FALSE)</f>
        <v>59</v>
      </c>
      <c r="Q12" s="13">
        <f>VLOOKUP(A12,'[2]C-3'!$A$15:$C$36,3,FALSE)</f>
        <v>2</v>
      </c>
      <c r="R12" s="13">
        <v>5</v>
      </c>
      <c r="S12" s="13">
        <v>5</v>
      </c>
      <c r="T12" s="14">
        <f t="shared" si="1"/>
        <v>3186</v>
      </c>
      <c r="U12" s="23">
        <f t="shared" si="0"/>
        <v>2.5289929273926606E-2</v>
      </c>
    </row>
    <row r="13" spans="1:21" ht="12" customHeight="1" x14ac:dyDescent="0.25">
      <c r="A13" s="15" t="s">
        <v>17</v>
      </c>
      <c r="B13" s="11">
        <v>7</v>
      </c>
      <c r="C13" s="11">
        <v>18</v>
      </c>
      <c r="D13" s="11">
        <v>10</v>
      </c>
      <c r="E13" s="11">
        <v>11</v>
      </c>
      <c r="F13" s="12">
        <v>9</v>
      </c>
      <c r="G13" s="12">
        <v>18</v>
      </c>
      <c r="H13" s="12">
        <v>41</v>
      </c>
      <c r="I13" s="12">
        <v>43</v>
      </c>
      <c r="J13" s="12">
        <v>32</v>
      </c>
      <c r="K13" s="12">
        <v>34</v>
      </c>
      <c r="L13" s="12">
        <v>44</v>
      </c>
      <c r="M13" s="13">
        <v>43</v>
      </c>
      <c r="N13" s="13">
        <v>48</v>
      </c>
      <c r="O13" s="13">
        <v>85</v>
      </c>
      <c r="P13" s="13">
        <f>VLOOKUP(A13,'[1]C-3'!$A$49:$C$70,3,FALSE)</f>
        <v>137</v>
      </c>
      <c r="Q13" s="13">
        <f>VLOOKUP(A13,'[2]C-3'!$A$15:$C$36,3,FALSE)</f>
        <v>137</v>
      </c>
      <c r="R13" s="13">
        <v>229</v>
      </c>
      <c r="S13" s="13">
        <v>84</v>
      </c>
      <c r="T13" s="14">
        <f t="shared" si="1"/>
        <v>1030</v>
      </c>
      <c r="U13" s="23">
        <f t="shared" si="0"/>
        <v>8.1759658355757703E-3</v>
      </c>
    </row>
    <row r="14" spans="1:21" ht="12" customHeight="1" x14ac:dyDescent="0.25">
      <c r="A14" s="15" t="s">
        <v>12</v>
      </c>
      <c r="B14" s="11">
        <v>231</v>
      </c>
      <c r="C14" s="11">
        <v>175</v>
      </c>
      <c r="D14" s="11">
        <v>129</v>
      </c>
      <c r="E14" s="11">
        <v>78</v>
      </c>
      <c r="F14" s="12">
        <v>116</v>
      </c>
      <c r="G14" s="12">
        <v>73</v>
      </c>
      <c r="H14" s="12">
        <v>44</v>
      </c>
      <c r="I14" s="12">
        <v>34</v>
      </c>
      <c r="J14" s="12">
        <v>37</v>
      </c>
      <c r="K14" s="12">
        <v>29</v>
      </c>
      <c r="L14" s="12">
        <v>29</v>
      </c>
      <c r="M14" s="13">
        <v>46</v>
      </c>
      <c r="N14" s="13">
        <v>57</v>
      </c>
      <c r="O14" s="13">
        <v>39</v>
      </c>
      <c r="P14" s="13">
        <f>VLOOKUP(A14,'[1]C-3'!$A$49:$C$70,3,FALSE)</f>
        <v>53</v>
      </c>
      <c r="Q14" s="13">
        <f>VLOOKUP(A14,'[2]C-3'!$A$15:$C$36,3,FALSE)</f>
        <v>41</v>
      </c>
      <c r="R14" s="13">
        <v>47</v>
      </c>
      <c r="S14" s="13">
        <v>50</v>
      </c>
      <c r="T14" s="14">
        <f t="shared" si="1"/>
        <v>1308</v>
      </c>
      <c r="U14" s="23">
        <f t="shared" si="0"/>
        <v>1.0382682828090396E-2</v>
      </c>
    </row>
    <row r="15" spans="1:21" ht="12" customHeight="1" x14ac:dyDescent="0.25">
      <c r="A15" s="20" t="s">
        <v>22</v>
      </c>
      <c r="B15" s="11" t="s">
        <v>9</v>
      </c>
      <c r="C15" s="11" t="s">
        <v>9</v>
      </c>
      <c r="D15" s="11" t="s">
        <v>9</v>
      </c>
      <c r="E15" s="11" t="s">
        <v>9</v>
      </c>
      <c r="F15" s="11" t="s">
        <v>9</v>
      </c>
      <c r="G15" s="11" t="s">
        <v>9</v>
      </c>
      <c r="H15" s="12">
        <v>14</v>
      </c>
      <c r="I15" s="12">
        <v>23</v>
      </c>
      <c r="J15" s="12">
        <v>37</v>
      </c>
      <c r="K15" s="12">
        <v>12</v>
      </c>
      <c r="L15" s="12">
        <v>9</v>
      </c>
      <c r="M15" s="13">
        <v>18</v>
      </c>
      <c r="N15" s="13">
        <v>9</v>
      </c>
      <c r="O15" s="13">
        <v>7</v>
      </c>
      <c r="P15" s="13">
        <f>VLOOKUP(A15,'[1]C-3'!$A$49:$C$70,3,FALSE)</f>
        <v>4</v>
      </c>
      <c r="Q15" s="13">
        <f>VLOOKUP(A15,'[2]C-3'!$A$15:$C$36,3,FALSE)</f>
        <v>158</v>
      </c>
      <c r="R15" s="13">
        <v>138</v>
      </c>
      <c r="S15" s="13">
        <v>30</v>
      </c>
      <c r="T15" s="14">
        <f t="shared" si="1"/>
        <v>459</v>
      </c>
      <c r="U15" s="23">
        <f t="shared" si="0"/>
        <v>3.6434643869216296E-3</v>
      </c>
    </row>
    <row r="16" spans="1:21" ht="12" customHeight="1" x14ac:dyDescent="0.25">
      <c r="A16" s="20" t="s">
        <v>51</v>
      </c>
      <c r="B16" s="11" t="s">
        <v>9</v>
      </c>
      <c r="C16" s="11" t="s">
        <v>9</v>
      </c>
      <c r="D16" s="11" t="s">
        <v>9</v>
      </c>
      <c r="E16" s="11" t="s">
        <v>9</v>
      </c>
      <c r="F16" s="11" t="s">
        <v>9</v>
      </c>
      <c r="G16" s="11" t="s">
        <v>9</v>
      </c>
      <c r="H16" s="11" t="s">
        <v>9</v>
      </c>
      <c r="I16" s="11" t="s">
        <v>9</v>
      </c>
      <c r="J16" s="11" t="s">
        <v>9</v>
      </c>
      <c r="K16" s="11" t="s">
        <v>9</v>
      </c>
      <c r="L16" s="11" t="s">
        <v>9</v>
      </c>
      <c r="M16" s="13">
        <v>44</v>
      </c>
      <c r="N16" s="13">
        <v>38</v>
      </c>
      <c r="O16" s="13">
        <v>23</v>
      </c>
      <c r="P16" s="13">
        <f>VLOOKUP(A16,'[1]C-3'!$A$49:$C$70,3,FALSE)</f>
        <v>43</v>
      </c>
      <c r="Q16" s="13">
        <f>VLOOKUP(A16,'[2]C-3'!$A$15:$C$36,3,FALSE)</f>
        <v>38</v>
      </c>
      <c r="R16" s="13">
        <v>45</v>
      </c>
      <c r="S16" s="13">
        <v>26</v>
      </c>
      <c r="T16" s="14">
        <f t="shared" si="1"/>
        <v>257</v>
      </c>
      <c r="U16" s="23">
        <f t="shared" si="0"/>
        <v>2.0400225434397796E-3</v>
      </c>
    </row>
    <row r="17" spans="1:21" ht="12" customHeight="1" x14ac:dyDescent="0.25">
      <c r="A17" s="10" t="s">
        <v>10</v>
      </c>
      <c r="B17" s="11">
        <v>83</v>
      </c>
      <c r="C17" s="11">
        <v>58</v>
      </c>
      <c r="D17" s="11">
        <v>143</v>
      </c>
      <c r="E17" s="11">
        <v>112</v>
      </c>
      <c r="F17" s="12">
        <v>104</v>
      </c>
      <c r="G17" s="12">
        <v>98</v>
      </c>
      <c r="H17" s="12">
        <v>127</v>
      </c>
      <c r="I17" s="12">
        <v>130</v>
      </c>
      <c r="J17" s="12">
        <v>97</v>
      </c>
      <c r="K17" s="12">
        <v>69</v>
      </c>
      <c r="L17" s="12">
        <v>37</v>
      </c>
      <c r="M17" s="13">
        <v>64</v>
      </c>
      <c r="N17" s="13">
        <v>57</v>
      </c>
      <c r="O17" s="13">
        <v>44</v>
      </c>
      <c r="P17" s="13">
        <v>20</v>
      </c>
      <c r="Q17" s="13" t="s">
        <v>9</v>
      </c>
      <c r="R17" s="13">
        <v>18</v>
      </c>
      <c r="S17" s="13">
        <v>23</v>
      </c>
      <c r="T17" s="14">
        <f t="shared" si="1"/>
        <v>1284</v>
      </c>
      <c r="U17" s="23">
        <f t="shared" si="0"/>
        <v>1.0192174886290572E-2</v>
      </c>
    </row>
    <row r="18" spans="1:21" ht="12" customHeight="1" x14ac:dyDescent="0.25">
      <c r="A18" s="15" t="s">
        <v>16</v>
      </c>
      <c r="B18" s="11" t="s">
        <v>9</v>
      </c>
      <c r="C18" s="11" t="s">
        <v>9</v>
      </c>
      <c r="D18" s="11" t="s">
        <v>9</v>
      </c>
      <c r="E18" s="11" t="s">
        <v>9</v>
      </c>
      <c r="F18" s="11" t="s">
        <v>9</v>
      </c>
      <c r="G18" s="11" t="s">
        <v>9</v>
      </c>
      <c r="H18" s="12">
        <v>66</v>
      </c>
      <c r="I18" s="12">
        <v>65</v>
      </c>
      <c r="J18" s="12">
        <v>65</v>
      </c>
      <c r="K18" s="12">
        <v>88</v>
      </c>
      <c r="L18" s="12">
        <v>104</v>
      </c>
      <c r="M18" s="13">
        <v>78</v>
      </c>
      <c r="N18" s="13">
        <v>53</v>
      </c>
      <c r="O18" s="13">
        <v>33</v>
      </c>
      <c r="P18" s="13">
        <f>VLOOKUP(A18,'[1]C-3'!$A$49:$C$70,3,FALSE)</f>
        <v>12</v>
      </c>
      <c r="Q18" s="13">
        <f>VLOOKUP(A18,'[2]C-3'!$A$15:$C$36,3,FALSE)</f>
        <v>1</v>
      </c>
      <c r="R18" s="13">
        <v>1</v>
      </c>
      <c r="S18" s="13">
        <v>0</v>
      </c>
      <c r="T18" s="14">
        <f t="shared" si="1"/>
        <v>566</v>
      </c>
      <c r="U18" s="23">
        <f t="shared" si="0"/>
        <v>4.4928122941125109E-3</v>
      </c>
    </row>
    <row r="19" spans="1:21" ht="12" customHeight="1" x14ac:dyDescent="0.25">
      <c r="A19" s="10" t="s">
        <v>11</v>
      </c>
      <c r="B19" s="11">
        <v>178</v>
      </c>
      <c r="C19" s="11">
        <v>170</v>
      </c>
      <c r="D19" s="11">
        <v>115</v>
      </c>
      <c r="E19" s="11">
        <v>109</v>
      </c>
      <c r="F19" s="12">
        <v>108</v>
      </c>
      <c r="G19" s="12">
        <v>81</v>
      </c>
      <c r="H19" s="12">
        <v>57</v>
      </c>
      <c r="I19" s="12">
        <v>50</v>
      </c>
      <c r="J19" s="12">
        <v>53</v>
      </c>
      <c r="K19" s="12">
        <v>46</v>
      </c>
      <c r="L19" s="12">
        <v>34</v>
      </c>
      <c r="M19" s="13">
        <v>46</v>
      </c>
      <c r="N19" s="13">
        <v>47</v>
      </c>
      <c r="O19" s="13">
        <v>18</v>
      </c>
      <c r="P19" s="13">
        <v>6</v>
      </c>
      <c r="Q19" s="13" t="s">
        <v>9</v>
      </c>
      <c r="R19" s="13">
        <v>40</v>
      </c>
      <c r="S19" s="13">
        <v>112</v>
      </c>
      <c r="T19" s="14">
        <f t="shared" si="1"/>
        <v>1270</v>
      </c>
      <c r="U19" s="23">
        <f t="shared" si="0"/>
        <v>1.0081045253574008E-2</v>
      </c>
    </row>
    <row r="20" spans="1:21" ht="12" customHeight="1" x14ac:dyDescent="0.25">
      <c r="A20" s="17" t="s">
        <v>19</v>
      </c>
      <c r="B20" s="11" t="s">
        <v>9</v>
      </c>
      <c r="C20" s="11" t="s">
        <v>9</v>
      </c>
      <c r="D20" s="11" t="s">
        <v>9</v>
      </c>
      <c r="E20" s="11" t="s">
        <v>9</v>
      </c>
      <c r="F20" s="11" t="s">
        <v>9</v>
      </c>
      <c r="G20" s="11" t="s">
        <v>9</v>
      </c>
      <c r="H20" s="12">
        <v>40</v>
      </c>
      <c r="I20" s="12">
        <v>32</v>
      </c>
      <c r="J20" s="12">
        <v>29</v>
      </c>
      <c r="K20" s="12">
        <v>25</v>
      </c>
      <c r="L20" s="12">
        <v>20</v>
      </c>
      <c r="M20" s="13">
        <v>17</v>
      </c>
      <c r="N20" s="13">
        <v>24</v>
      </c>
      <c r="O20" s="13">
        <v>33</v>
      </c>
      <c r="P20" s="13">
        <f>VLOOKUP(A20,'[1]C-3'!$A$49:$C$70,3,FALSE)</f>
        <v>16</v>
      </c>
      <c r="Q20" s="13">
        <f>VLOOKUP(A20,'[2]C-3'!$A$15:$C$36,3,FALSE)</f>
        <v>8</v>
      </c>
      <c r="R20" s="13">
        <v>11</v>
      </c>
      <c r="S20" s="13">
        <v>8</v>
      </c>
      <c r="T20" s="14">
        <f t="shared" si="1"/>
        <v>263</v>
      </c>
      <c r="U20" s="23">
        <f t="shared" si="0"/>
        <v>2.0876495288897354E-3</v>
      </c>
    </row>
    <row r="21" spans="1:21" ht="12" customHeight="1" x14ac:dyDescent="0.25">
      <c r="A21" s="10" t="s">
        <v>21</v>
      </c>
      <c r="B21" s="11">
        <v>2</v>
      </c>
      <c r="C21" s="11">
        <v>3</v>
      </c>
      <c r="D21" s="11">
        <v>17</v>
      </c>
      <c r="E21" s="11">
        <v>11</v>
      </c>
      <c r="F21" s="12">
        <v>16</v>
      </c>
      <c r="G21" s="12">
        <v>11</v>
      </c>
      <c r="H21" s="12">
        <v>11</v>
      </c>
      <c r="I21" s="12">
        <v>12</v>
      </c>
      <c r="J21" s="12">
        <v>16</v>
      </c>
      <c r="K21" s="12">
        <v>11</v>
      </c>
      <c r="L21" s="12">
        <v>13</v>
      </c>
      <c r="M21" s="13">
        <v>24</v>
      </c>
      <c r="N21" s="13">
        <v>11</v>
      </c>
      <c r="O21" s="13">
        <v>13</v>
      </c>
      <c r="P21" s="13">
        <v>18</v>
      </c>
      <c r="Q21" s="13">
        <v>30</v>
      </c>
      <c r="R21" s="13">
        <v>19</v>
      </c>
      <c r="S21" s="13">
        <v>17</v>
      </c>
      <c r="T21" s="14">
        <f t="shared" si="1"/>
        <v>255</v>
      </c>
      <c r="U21" s="23">
        <f t="shared" si="0"/>
        <v>2.0241468816231275E-3</v>
      </c>
    </row>
    <row r="22" spans="1:21" ht="12" customHeight="1" x14ac:dyDescent="0.25">
      <c r="A22" s="17" t="s">
        <v>24</v>
      </c>
      <c r="B22" s="12" t="s">
        <v>9</v>
      </c>
      <c r="C22" s="12" t="s">
        <v>9</v>
      </c>
      <c r="D22" s="12" t="s">
        <v>9</v>
      </c>
      <c r="E22" s="12" t="s">
        <v>9</v>
      </c>
      <c r="F22" s="12" t="s">
        <v>9</v>
      </c>
      <c r="G22" s="12">
        <v>2</v>
      </c>
      <c r="H22" s="12">
        <v>7</v>
      </c>
      <c r="I22" s="12">
        <v>9</v>
      </c>
      <c r="J22" s="12">
        <v>9</v>
      </c>
      <c r="K22" s="12">
        <v>1</v>
      </c>
      <c r="L22" s="12">
        <v>8</v>
      </c>
      <c r="M22" s="13">
        <v>10</v>
      </c>
      <c r="N22" s="13">
        <v>19</v>
      </c>
      <c r="O22" s="13">
        <v>18</v>
      </c>
      <c r="P22" s="13">
        <f>VLOOKUP(A22,'[1]C-3'!$A$49:$C$70,3,FALSE)</f>
        <v>11</v>
      </c>
      <c r="Q22" s="13">
        <f>VLOOKUP(A22,'[2]C-3'!$A$15:$C$36,3,FALSE)</f>
        <v>12</v>
      </c>
      <c r="R22" s="13">
        <v>14</v>
      </c>
      <c r="S22" s="13">
        <v>15</v>
      </c>
      <c r="T22" s="14">
        <f t="shared" si="1"/>
        <v>135</v>
      </c>
      <c r="U22" s="23">
        <f t="shared" si="0"/>
        <v>1.0716071726240089E-3</v>
      </c>
    </row>
    <row r="23" spans="1:21" ht="12" customHeight="1" x14ac:dyDescent="0.25">
      <c r="A23" s="15" t="s">
        <v>13</v>
      </c>
      <c r="B23" s="11">
        <v>132</v>
      </c>
      <c r="C23" s="11">
        <v>113</v>
      </c>
      <c r="D23" s="11">
        <v>103</v>
      </c>
      <c r="E23" s="11">
        <v>88</v>
      </c>
      <c r="F23" s="12">
        <v>97</v>
      </c>
      <c r="G23" s="12">
        <v>66</v>
      </c>
      <c r="H23" s="12">
        <v>83</v>
      </c>
      <c r="I23" s="12">
        <v>65</v>
      </c>
      <c r="J23" s="12">
        <v>49</v>
      </c>
      <c r="K23" s="12">
        <v>38</v>
      </c>
      <c r="L23" s="12">
        <v>40</v>
      </c>
      <c r="M23" s="13">
        <v>25</v>
      </c>
      <c r="N23" s="13">
        <v>32</v>
      </c>
      <c r="O23" s="13">
        <v>7</v>
      </c>
      <c r="P23" s="13" t="s">
        <v>9</v>
      </c>
      <c r="Q23" s="13" t="s">
        <v>9</v>
      </c>
      <c r="R23" s="13" t="s">
        <v>66</v>
      </c>
      <c r="S23" s="13">
        <v>0</v>
      </c>
      <c r="T23" s="14">
        <f t="shared" si="1"/>
        <v>938</v>
      </c>
      <c r="U23" s="23">
        <f t="shared" si="0"/>
        <v>7.4456853920097793E-3</v>
      </c>
    </row>
    <row r="24" spans="1:21" ht="12" customHeight="1" x14ac:dyDescent="0.25">
      <c r="A24" s="17" t="s">
        <v>25</v>
      </c>
      <c r="B24" s="12" t="s">
        <v>9</v>
      </c>
      <c r="C24" s="12" t="s">
        <v>9</v>
      </c>
      <c r="D24" s="12" t="s">
        <v>9</v>
      </c>
      <c r="E24" s="12" t="s">
        <v>9</v>
      </c>
      <c r="F24" s="12" t="s">
        <v>9</v>
      </c>
      <c r="G24" s="11" t="s">
        <v>9</v>
      </c>
      <c r="H24" s="12" t="s">
        <v>9</v>
      </c>
      <c r="I24" s="12">
        <v>10</v>
      </c>
      <c r="J24" s="12">
        <v>5</v>
      </c>
      <c r="K24" s="12">
        <v>6</v>
      </c>
      <c r="L24" s="12">
        <v>8</v>
      </c>
      <c r="M24" s="13">
        <v>8</v>
      </c>
      <c r="N24" s="13">
        <v>5</v>
      </c>
      <c r="O24" s="13">
        <v>1</v>
      </c>
      <c r="P24" s="13">
        <f>VLOOKUP(A24,'[1]C-3'!$A$49:$C$70,3,FALSE)</f>
        <v>7</v>
      </c>
      <c r="Q24" s="13">
        <f>VLOOKUP(A24,'[2]C-3'!$A$15:$C$36,3,FALSE)</f>
        <v>6</v>
      </c>
      <c r="R24" s="13">
        <v>4</v>
      </c>
      <c r="S24" s="13">
        <v>9</v>
      </c>
      <c r="T24" s="14">
        <f t="shared" si="1"/>
        <v>69</v>
      </c>
      <c r="U24" s="23">
        <f t="shared" si="0"/>
        <v>5.4771033267449339E-4</v>
      </c>
    </row>
    <row r="25" spans="1:21" ht="12" customHeight="1" x14ac:dyDescent="0.25">
      <c r="A25" s="17" t="s">
        <v>27</v>
      </c>
      <c r="B25" s="11" t="s">
        <v>9</v>
      </c>
      <c r="C25" s="11" t="s">
        <v>9</v>
      </c>
      <c r="D25" s="11" t="s">
        <v>9</v>
      </c>
      <c r="E25" s="11" t="s">
        <v>9</v>
      </c>
      <c r="F25" s="11" t="s">
        <v>9</v>
      </c>
      <c r="G25" s="11" t="s">
        <v>9</v>
      </c>
      <c r="H25" s="12" t="s">
        <v>9</v>
      </c>
      <c r="I25" s="12">
        <v>5</v>
      </c>
      <c r="J25" s="12">
        <v>3</v>
      </c>
      <c r="K25" s="12">
        <v>1</v>
      </c>
      <c r="L25" s="12" t="s">
        <v>9</v>
      </c>
      <c r="M25" s="13">
        <v>4</v>
      </c>
      <c r="N25" s="13">
        <v>2</v>
      </c>
      <c r="O25" s="13">
        <v>4</v>
      </c>
      <c r="P25" s="13">
        <f>VLOOKUP(A25,'[1]C-3'!$A$49:$C$70,3,FALSE)</f>
        <v>6</v>
      </c>
      <c r="Q25" s="13">
        <f>VLOOKUP(A25,'[2]C-3'!$A$15:$C$36,3,FALSE)</f>
        <v>2</v>
      </c>
      <c r="R25" s="13">
        <v>5</v>
      </c>
      <c r="S25" s="13">
        <v>2</v>
      </c>
      <c r="T25" s="14">
        <f t="shared" si="1"/>
        <v>34</v>
      </c>
      <c r="U25" s="23">
        <f t="shared" si="0"/>
        <v>2.6988625088308367E-4</v>
      </c>
    </row>
    <row r="26" spans="1:21" ht="12" customHeight="1" x14ac:dyDescent="0.25">
      <c r="A26" s="15" t="s">
        <v>52</v>
      </c>
      <c r="B26" s="12" t="s">
        <v>9</v>
      </c>
      <c r="C26" s="12" t="s">
        <v>9</v>
      </c>
      <c r="D26" s="12" t="s">
        <v>9</v>
      </c>
      <c r="E26" s="12" t="s">
        <v>9</v>
      </c>
      <c r="F26" s="12" t="s">
        <v>9</v>
      </c>
      <c r="G26" s="12" t="s">
        <v>9</v>
      </c>
      <c r="H26" s="12" t="s">
        <v>9</v>
      </c>
      <c r="I26" s="12" t="s">
        <v>9</v>
      </c>
      <c r="J26" s="12" t="s">
        <v>9</v>
      </c>
      <c r="K26" s="12" t="s">
        <v>9</v>
      </c>
      <c r="L26" s="12" t="s">
        <v>9</v>
      </c>
      <c r="M26" s="13">
        <v>14</v>
      </c>
      <c r="N26" s="12" t="s">
        <v>9</v>
      </c>
      <c r="O26" s="12" t="s">
        <v>9</v>
      </c>
      <c r="P26" s="13" t="s">
        <v>9</v>
      </c>
      <c r="Q26" s="13" t="s">
        <v>9</v>
      </c>
      <c r="R26" s="13" t="s">
        <v>66</v>
      </c>
      <c r="S26" s="13">
        <v>0</v>
      </c>
      <c r="T26" s="14">
        <f t="shared" si="1"/>
        <v>14</v>
      </c>
      <c r="U26" s="23">
        <f t="shared" si="0"/>
        <v>1.1112963271656387E-4</v>
      </c>
    </row>
    <row r="27" spans="1:21" ht="12" customHeight="1" x14ac:dyDescent="0.25">
      <c r="A27" s="15" t="s">
        <v>29</v>
      </c>
      <c r="B27" s="12" t="s">
        <v>9</v>
      </c>
      <c r="C27" s="12" t="s">
        <v>9</v>
      </c>
      <c r="D27" s="12" t="s">
        <v>9</v>
      </c>
      <c r="E27" s="11">
        <v>2</v>
      </c>
      <c r="F27" s="12" t="s">
        <v>9</v>
      </c>
      <c r="G27" s="12">
        <v>3</v>
      </c>
      <c r="H27" s="12" t="s">
        <v>9</v>
      </c>
      <c r="I27" s="12">
        <v>2</v>
      </c>
      <c r="J27" s="12" t="s">
        <v>9</v>
      </c>
      <c r="K27" s="12">
        <v>1</v>
      </c>
      <c r="L27" s="12">
        <v>1</v>
      </c>
      <c r="M27" s="13">
        <v>1</v>
      </c>
      <c r="N27" s="13">
        <v>2</v>
      </c>
      <c r="O27" s="13">
        <v>2</v>
      </c>
      <c r="P27" s="13">
        <f>VLOOKUP(A27,'[1]C-3'!$A$49:$C$70,3,FALSE)</f>
        <v>4</v>
      </c>
      <c r="Q27" s="13">
        <f>VLOOKUP(A27,'[2]C-3'!$A$15:$C$36,3,FALSE)</f>
        <v>4</v>
      </c>
      <c r="R27" s="13">
        <v>1</v>
      </c>
      <c r="S27" s="13">
        <v>0</v>
      </c>
      <c r="T27" s="14">
        <f t="shared" si="1"/>
        <v>23</v>
      </c>
      <c r="U27" s="23">
        <f t="shared" si="0"/>
        <v>1.8257011089149779E-4</v>
      </c>
    </row>
    <row r="28" spans="1:21" ht="12" customHeight="1" x14ac:dyDescent="0.25">
      <c r="A28" s="17" t="s">
        <v>61</v>
      </c>
      <c r="B28" s="11" t="s">
        <v>9</v>
      </c>
      <c r="C28" s="11" t="s">
        <v>9</v>
      </c>
      <c r="D28" s="11" t="s">
        <v>9</v>
      </c>
      <c r="E28" s="11" t="s">
        <v>9</v>
      </c>
      <c r="F28" s="11" t="s">
        <v>9</v>
      </c>
      <c r="G28" s="11" t="s">
        <v>9</v>
      </c>
      <c r="H28" s="11" t="s">
        <v>9</v>
      </c>
      <c r="I28" s="11" t="s">
        <v>9</v>
      </c>
      <c r="J28" s="11" t="s">
        <v>9</v>
      </c>
      <c r="K28" s="11" t="s">
        <v>9</v>
      </c>
      <c r="L28" s="11" t="s">
        <v>9</v>
      </c>
      <c r="M28" s="11" t="s">
        <v>9</v>
      </c>
      <c r="N28" s="12">
        <v>1</v>
      </c>
      <c r="O28" s="12">
        <v>4</v>
      </c>
      <c r="P28" s="13" t="s">
        <v>9</v>
      </c>
      <c r="Q28" s="13" t="s">
        <v>9</v>
      </c>
      <c r="R28" s="13" t="s">
        <v>66</v>
      </c>
      <c r="S28" s="13">
        <v>0</v>
      </c>
      <c r="T28" s="14">
        <f t="shared" si="1"/>
        <v>5</v>
      </c>
      <c r="U28" s="23">
        <f t="shared" si="0"/>
        <v>3.9689154541629953E-5</v>
      </c>
    </row>
    <row r="29" spans="1:21" ht="12" customHeight="1" x14ac:dyDescent="0.25">
      <c r="A29" s="10" t="s">
        <v>20</v>
      </c>
      <c r="B29" s="12" t="s">
        <v>9</v>
      </c>
      <c r="C29" s="11">
        <v>9</v>
      </c>
      <c r="D29" s="11">
        <v>11</v>
      </c>
      <c r="E29" s="11">
        <v>19</v>
      </c>
      <c r="F29" s="12">
        <v>20</v>
      </c>
      <c r="G29" s="12">
        <v>30</v>
      </c>
      <c r="H29" s="12">
        <v>10</v>
      </c>
      <c r="I29" s="12">
        <v>21</v>
      </c>
      <c r="J29" s="12">
        <v>12</v>
      </c>
      <c r="K29" s="12">
        <v>4</v>
      </c>
      <c r="L29" s="12">
        <v>5</v>
      </c>
      <c r="M29" s="12" t="s">
        <v>9</v>
      </c>
      <c r="N29" s="12" t="s">
        <v>9</v>
      </c>
      <c r="O29" s="12" t="s">
        <v>9</v>
      </c>
      <c r="P29" s="13">
        <v>2</v>
      </c>
      <c r="Q29" s="13">
        <v>1</v>
      </c>
      <c r="R29" s="13">
        <v>2</v>
      </c>
      <c r="S29" s="13">
        <v>2</v>
      </c>
      <c r="T29" s="14">
        <f t="shared" si="1"/>
        <v>148</v>
      </c>
      <c r="U29" s="23">
        <f t="shared" si="0"/>
        <v>1.1747989744322466E-3</v>
      </c>
    </row>
    <row r="30" spans="1:21" ht="12" customHeight="1" x14ac:dyDescent="0.25">
      <c r="A30" s="17" t="s">
        <v>26</v>
      </c>
      <c r="B30" s="12" t="s">
        <v>9</v>
      </c>
      <c r="C30" s="12" t="s">
        <v>9</v>
      </c>
      <c r="D30" s="12" t="s">
        <v>9</v>
      </c>
      <c r="E30" s="12">
        <v>1</v>
      </c>
      <c r="F30" s="12" t="s">
        <v>9</v>
      </c>
      <c r="G30" s="12">
        <v>1</v>
      </c>
      <c r="H30" s="12">
        <v>17</v>
      </c>
      <c r="I30" s="12">
        <v>1</v>
      </c>
      <c r="J30" s="12" t="s">
        <v>9</v>
      </c>
      <c r="K30" s="12" t="s">
        <v>9</v>
      </c>
      <c r="L30" s="12" t="s">
        <v>9</v>
      </c>
      <c r="M30" s="13">
        <v>1</v>
      </c>
      <c r="N30" s="13">
        <v>1</v>
      </c>
      <c r="O30" s="12" t="s">
        <v>9</v>
      </c>
      <c r="P30" s="13" t="s">
        <v>9</v>
      </c>
      <c r="Q30" s="13" t="s">
        <v>9</v>
      </c>
      <c r="R30" s="13" t="s">
        <v>66</v>
      </c>
      <c r="S30" s="13">
        <v>0</v>
      </c>
      <c r="T30" s="14">
        <f t="shared" si="1"/>
        <v>22</v>
      </c>
      <c r="U30" s="23">
        <f t="shared" si="0"/>
        <v>1.746322799831718E-4</v>
      </c>
    </row>
    <row r="31" spans="1:21" ht="12" customHeight="1" x14ac:dyDescent="0.25">
      <c r="A31" s="17" t="s">
        <v>62</v>
      </c>
      <c r="B31" s="11" t="s">
        <v>9</v>
      </c>
      <c r="C31" s="11" t="s">
        <v>9</v>
      </c>
      <c r="D31" s="11" t="s">
        <v>9</v>
      </c>
      <c r="E31" s="11" t="s">
        <v>9</v>
      </c>
      <c r="F31" s="11" t="s">
        <v>9</v>
      </c>
      <c r="G31" s="11" t="s">
        <v>9</v>
      </c>
      <c r="H31" s="11" t="s">
        <v>9</v>
      </c>
      <c r="I31" s="11" t="s">
        <v>9</v>
      </c>
      <c r="J31" s="11" t="s">
        <v>9</v>
      </c>
      <c r="K31" s="11" t="s">
        <v>9</v>
      </c>
      <c r="L31" s="11" t="s">
        <v>9</v>
      </c>
      <c r="M31" s="11" t="s">
        <v>9</v>
      </c>
      <c r="N31" s="12">
        <v>1</v>
      </c>
      <c r="O31" s="11" t="s">
        <v>9</v>
      </c>
      <c r="P31" s="13" t="s">
        <v>9</v>
      </c>
      <c r="Q31" s="13" t="s">
        <v>9</v>
      </c>
      <c r="R31" s="13" t="s">
        <v>66</v>
      </c>
      <c r="S31" s="13">
        <v>0</v>
      </c>
      <c r="T31" s="14">
        <f t="shared" si="1"/>
        <v>1</v>
      </c>
      <c r="U31" s="23">
        <f t="shared" si="0"/>
        <v>7.9378309083259903E-6</v>
      </c>
    </row>
    <row r="32" spans="1:21" ht="12" customHeight="1" x14ac:dyDescent="0.25">
      <c r="A32" s="18" t="s">
        <v>8</v>
      </c>
      <c r="B32" s="11">
        <v>703</v>
      </c>
      <c r="C32" s="11">
        <v>624</v>
      </c>
      <c r="D32" s="11" t="s">
        <v>9</v>
      </c>
      <c r="E32" s="11" t="s">
        <v>9</v>
      </c>
      <c r="F32" s="12" t="s">
        <v>9</v>
      </c>
      <c r="G32" s="12" t="s">
        <v>9</v>
      </c>
      <c r="H32" s="12" t="s">
        <v>9</v>
      </c>
      <c r="I32" s="12" t="s">
        <v>9</v>
      </c>
      <c r="J32" s="12" t="s">
        <v>9</v>
      </c>
      <c r="K32" s="12" t="s">
        <v>9</v>
      </c>
      <c r="L32" s="12" t="s">
        <v>9</v>
      </c>
      <c r="M32" s="12" t="s">
        <v>9</v>
      </c>
      <c r="N32" s="12" t="s">
        <v>9</v>
      </c>
      <c r="O32" s="12" t="s">
        <v>9</v>
      </c>
      <c r="P32" s="13" t="s">
        <v>9</v>
      </c>
      <c r="Q32" s="13" t="s">
        <v>9</v>
      </c>
      <c r="R32" s="13" t="s">
        <v>66</v>
      </c>
      <c r="S32" s="13">
        <v>0</v>
      </c>
      <c r="T32" s="14">
        <f t="shared" si="1"/>
        <v>1327</v>
      </c>
      <c r="U32" s="23">
        <f t="shared" si="0"/>
        <v>1.053350161534859E-2</v>
      </c>
    </row>
    <row r="33" spans="1:40" ht="13.2" x14ac:dyDescent="0.25">
      <c r="A33" s="15" t="s">
        <v>14</v>
      </c>
      <c r="B33" s="11">
        <v>60</v>
      </c>
      <c r="C33" s="11">
        <v>66</v>
      </c>
      <c r="D33" s="11">
        <v>45</v>
      </c>
      <c r="E33" s="11">
        <v>49</v>
      </c>
      <c r="F33" s="12">
        <v>99</v>
      </c>
      <c r="G33" s="12">
        <v>58</v>
      </c>
      <c r="H33" s="12">
        <v>75</v>
      </c>
      <c r="I33" s="12">
        <v>104</v>
      </c>
      <c r="J33" s="12">
        <v>93</v>
      </c>
      <c r="K33" s="12">
        <v>95</v>
      </c>
      <c r="L33" s="12">
        <v>55</v>
      </c>
      <c r="M33" s="12" t="s">
        <v>9</v>
      </c>
      <c r="N33" s="12" t="s">
        <v>9</v>
      </c>
      <c r="O33" s="12" t="s">
        <v>9</v>
      </c>
      <c r="P33" s="13" t="s">
        <v>9</v>
      </c>
      <c r="Q33" s="13" t="s">
        <v>9</v>
      </c>
      <c r="R33" s="13" t="s">
        <v>66</v>
      </c>
      <c r="S33" s="13">
        <v>0</v>
      </c>
      <c r="T33" s="14">
        <f t="shared" si="1"/>
        <v>799</v>
      </c>
      <c r="U33" s="23">
        <f t="shared" si="0"/>
        <v>6.3423268957524667E-3</v>
      </c>
    </row>
    <row r="34" spans="1:40" ht="13.2" x14ac:dyDescent="0.25">
      <c r="A34" s="19" t="s">
        <v>18</v>
      </c>
      <c r="B34" s="11">
        <v>49</v>
      </c>
      <c r="C34" s="11">
        <v>66</v>
      </c>
      <c r="D34" s="11">
        <v>56</v>
      </c>
      <c r="E34" s="11">
        <v>23</v>
      </c>
      <c r="F34" s="12">
        <v>15</v>
      </c>
      <c r="G34" s="12">
        <v>16</v>
      </c>
      <c r="H34" s="12">
        <v>29</v>
      </c>
      <c r="I34" s="12">
        <v>8</v>
      </c>
      <c r="J34" s="12">
        <v>6</v>
      </c>
      <c r="K34" s="12">
        <v>6</v>
      </c>
      <c r="L34" s="12" t="s">
        <v>9</v>
      </c>
      <c r="M34" s="12" t="s">
        <v>9</v>
      </c>
      <c r="N34" s="12" t="s">
        <v>9</v>
      </c>
      <c r="O34" s="12" t="s">
        <v>9</v>
      </c>
      <c r="P34" s="13" t="s">
        <v>9</v>
      </c>
      <c r="Q34" s="13" t="s">
        <v>9</v>
      </c>
      <c r="R34" s="13" t="s">
        <v>66</v>
      </c>
      <c r="S34" s="13">
        <v>0</v>
      </c>
      <c r="T34" s="14">
        <f t="shared" si="1"/>
        <v>274</v>
      </c>
      <c r="U34" s="23">
        <f t="shared" si="0"/>
        <v>2.1749656688813215E-3</v>
      </c>
    </row>
    <row r="35" spans="1:40" ht="13.2" x14ac:dyDescent="0.25">
      <c r="A35" s="17" t="s">
        <v>28</v>
      </c>
      <c r="B35" s="11">
        <v>5</v>
      </c>
      <c r="C35" s="11">
        <v>7</v>
      </c>
      <c r="D35" s="11" t="s">
        <v>9</v>
      </c>
      <c r="E35" s="11" t="s">
        <v>9</v>
      </c>
      <c r="F35" s="12" t="s">
        <v>9</v>
      </c>
      <c r="G35" s="12" t="s">
        <v>9</v>
      </c>
      <c r="H35" s="12" t="s">
        <v>9</v>
      </c>
      <c r="I35" s="12" t="s">
        <v>9</v>
      </c>
      <c r="J35" s="12" t="s">
        <v>9</v>
      </c>
      <c r="K35" s="12" t="s">
        <v>9</v>
      </c>
      <c r="L35" s="12" t="s">
        <v>9</v>
      </c>
      <c r="M35" s="12" t="s">
        <v>9</v>
      </c>
      <c r="N35" s="12" t="s">
        <v>9</v>
      </c>
      <c r="O35" s="12" t="s">
        <v>9</v>
      </c>
      <c r="P35" s="13" t="s">
        <v>9</v>
      </c>
      <c r="Q35" s="13" t="s">
        <v>9</v>
      </c>
      <c r="R35" s="13" t="s">
        <v>66</v>
      </c>
      <c r="S35" s="13">
        <v>0</v>
      </c>
      <c r="T35" s="14">
        <f t="shared" si="1"/>
        <v>12</v>
      </c>
      <c r="U35" s="23">
        <f t="shared" si="0"/>
        <v>9.525397089991189E-5</v>
      </c>
    </row>
    <row r="36" spans="1:40" ht="13.2" x14ac:dyDescent="0.2">
      <c r="A36" s="9" t="s">
        <v>30</v>
      </c>
      <c r="B36" s="21">
        <f t="shared" ref="B36:S36" si="2">SUM(B5:B35)</f>
        <v>5296</v>
      </c>
      <c r="C36" s="21">
        <f t="shared" si="2"/>
        <v>5708</v>
      </c>
      <c r="D36" s="21">
        <f t="shared" si="2"/>
        <v>5178</v>
      </c>
      <c r="E36" s="21">
        <f t="shared" si="2"/>
        <v>4982</v>
      </c>
      <c r="F36" s="21">
        <f t="shared" si="2"/>
        <v>5333</v>
      </c>
      <c r="G36" s="21">
        <f t="shared" si="2"/>
        <v>5643</v>
      </c>
      <c r="H36" s="21">
        <f t="shared" si="2"/>
        <v>6502</v>
      </c>
      <c r="I36" s="21">
        <f t="shared" si="2"/>
        <v>6511</v>
      </c>
      <c r="J36" s="21">
        <f t="shared" si="2"/>
        <v>6503</v>
      </c>
      <c r="K36" s="21">
        <f t="shared" si="2"/>
        <v>6250</v>
      </c>
      <c r="L36" s="21">
        <f t="shared" si="2"/>
        <v>6922</v>
      </c>
      <c r="M36" s="21">
        <f t="shared" si="2"/>
        <v>6857</v>
      </c>
      <c r="N36" s="21">
        <f t="shared" si="2"/>
        <v>6811</v>
      </c>
      <c r="O36" s="21">
        <f t="shared" si="2"/>
        <v>6900</v>
      </c>
      <c r="P36" s="21">
        <f t="shared" si="2"/>
        <v>8818</v>
      </c>
      <c r="Q36" s="21">
        <f t="shared" si="2"/>
        <v>10476</v>
      </c>
      <c r="R36" s="21">
        <f t="shared" si="2"/>
        <v>12348</v>
      </c>
      <c r="S36" s="21">
        <f t="shared" si="2"/>
        <v>8941</v>
      </c>
      <c r="T36" s="14">
        <f>SUM(B36:S36)</f>
        <v>125979</v>
      </c>
    </row>
    <row r="41" spans="1:40" ht="13.2" x14ac:dyDescent="0.2">
      <c r="AH41" s="8" t="s">
        <v>0</v>
      </c>
      <c r="AI41" s="8">
        <v>2014</v>
      </c>
      <c r="AJ41" s="8">
        <v>2015</v>
      </c>
      <c r="AK41" s="8">
        <v>2016</v>
      </c>
      <c r="AL41" s="8">
        <v>2017</v>
      </c>
      <c r="AM41" s="8">
        <v>2018</v>
      </c>
      <c r="AN41" s="9" t="s">
        <v>1</v>
      </c>
    </row>
    <row r="42" spans="1:40" ht="13.2" x14ac:dyDescent="0.25">
      <c r="AH42" s="10" t="s">
        <v>2</v>
      </c>
      <c r="AI42" s="13">
        <v>2782</v>
      </c>
      <c r="AJ42" s="13">
        <v>2623</v>
      </c>
      <c r="AK42" s="13">
        <v>2826</v>
      </c>
      <c r="AL42" s="13">
        <f>VLOOKUP(AH42,'[1]C-3'!$A$49:$C$70,3,FALSE)</f>
        <v>3598</v>
      </c>
      <c r="AM42" s="13">
        <f>VLOOKUP(AH42,'[2]C-3'!$A$15:$C$36,3,FALSE)</f>
        <v>3734</v>
      </c>
      <c r="AN42" s="14">
        <f>SUM(AI42:AM42)</f>
        <v>15563</v>
      </c>
    </row>
    <row r="43" spans="1:40" ht="13.2" x14ac:dyDescent="0.25">
      <c r="AH43" s="10" t="s">
        <v>4</v>
      </c>
      <c r="AI43" s="13">
        <v>914</v>
      </c>
      <c r="AJ43" s="13">
        <v>938</v>
      </c>
      <c r="AK43" s="13">
        <v>1067</v>
      </c>
      <c r="AL43" s="13">
        <f>VLOOKUP(AH43,'[1]C-3'!$A$49:$C$70,3,FALSE)</f>
        <v>2220</v>
      </c>
      <c r="AM43" s="13">
        <f>VLOOKUP(AH43,'[2]C-3'!$A$15:$C$36,3,FALSE)</f>
        <v>4034</v>
      </c>
      <c r="AN43" s="14">
        <f>SUM(AI43:AM43)</f>
        <v>9173</v>
      </c>
    </row>
    <row r="44" spans="1:40" ht="13.2" x14ac:dyDescent="0.25">
      <c r="AH44" s="15" t="s">
        <v>3</v>
      </c>
      <c r="AI44" s="13">
        <v>1530</v>
      </c>
      <c r="AJ44" s="13">
        <v>1432</v>
      </c>
      <c r="AK44" s="13">
        <v>1470</v>
      </c>
      <c r="AL44" s="13">
        <f>VLOOKUP(AH44,'[1]C-3'!$A$49:$C$70,3,FALSE)</f>
        <v>1607</v>
      </c>
      <c r="AM44" s="13">
        <f>VLOOKUP(AH44,'[2]C-3'!$A$15:$C$36,3,FALSE)</f>
        <v>1539</v>
      </c>
      <c r="AN44" s="14">
        <f>SUM(AI44:AM44)</f>
        <v>7578</v>
      </c>
    </row>
    <row r="45" spans="1:40" ht="13.2" x14ac:dyDescent="0.25">
      <c r="AH45" s="10" t="s">
        <v>6</v>
      </c>
      <c r="AI45" s="13">
        <v>337</v>
      </c>
      <c r="AJ45" s="13">
        <v>547</v>
      </c>
      <c r="AK45" s="13">
        <v>446</v>
      </c>
      <c r="AL45" s="13">
        <f>VLOOKUP(AH45,'[1]C-3'!$A$49:$C$70,3,FALSE)</f>
        <v>583</v>
      </c>
      <c r="AM45" s="13">
        <f>VLOOKUP(AH45,'[2]C-3'!$A$15:$C$36,3,FALSE)</f>
        <v>288</v>
      </c>
      <c r="AN45" s="14">
        <f>SUM(AI45:AM45)</f>
        <v>2201</v>
      </c>
    </row>
    <row r="46" spans="1:40" ht="13.2" x14ac:dyDescent="0.25">
      <c r="AH46" s="10" t="s">
        <v>5</v>
      </c>
      <c r="AI46" s="13">
        <v>319</v>
      </c>
      <c r="AJ46" s="13">
        <v>344</v>
      </c>
      <c r="AK46" s="13">
        <v>246</v>
      </c>
      <c r="AL46" s="13">
        <v>89</v>
      </c>
      <c r="AM46" s="13">
        <v>10</v>
      </c>
      <c r="AN46" s="14">
        <f>SUM(AI46:AM46)</f>
        <v>1008</v>
      </c>
    </row>
    <row r="84" spans="1:23" ht="29.4" x14ac:dyDescent="0.65">
      <c r="A84" s="62" t="s">
        <v>86</v>
      </c>
      <c r="B84" s="63"/>
      <c r="C84" s="64"/>
      <c r="D84" s="64"/>
      <c r="E84" s="64"/>
      <c r="F84" s="64"/>
      <c r="G84" s="64"/>
      <c r="H84" s="64"/>
    </row>
    <row r="86" spans="1:23" ht="11.4" x14ac:dyDescent="0.2">
      <c r="A86" s="32" t="s">
        <v>31</v>
      </c>
      <c r="B86" s="32" t="s">
        <v>32</v>
      </c>
      <c r="C86" s="32" t="s">
        <v>33</v>
      </c>
      <c r="D86" s="32" t="s">
        <v>34</v>
      </c>
      <c r="E86" s="32" t="s">
        <v>35</v>
      </c>
      <c r="F86" s="32" t="s">
        <v>36</v>
      </c>
      <c r="G86" s="32" t="s">
        <v>37</v>
      </c>
      <c r="H86" s="32" t="s">
        <v>38</v>
      </c>
      <c r="I86" s="32" t="s">
        <v>39</v>
      </c>
      <c r="J86" s="32" t="s">
        <v>40</v>
      </c>
      <c r="K86" s="32" t="s">
        <v>41</v>
      </c>
      <c r="L86" s="32" t="s">
        <v>42</v>
      </c>
      <c r="M86" s="32" t="s">
        <v>43</v>
      </c>
      <c r="N86" s="32" t="s">
        <v>44</v>
      </c>
      <c r="O86" s="32" t="s">
        <v>45</v>
      </c>
      <c r="P86" s="32" t="s">
        <v>46</v>
      </c>
      <c r="Q86" s="32" t="s">
        <v>47</v>
      </c>
      <c r="R86" s="30"/>
      <c r="S86" s="31"/>
      <c r="T86" s="3"/>
      <c r="U86" s="31"/>
      <c r="V86" s="31"/>
      <c r="W86" s="31"/>
    </row>
    <row r="87" spans="1:23" ht="15" x14ac:dyDescent="0.35">
      <c r="A87" s="35" t="s">
        <v>6</v>
      </c>
      <c r="B87" s="36">
        <f t="shared" ref="B87:B109" si="3">SUM(C87:Q87)</f>
        <v>649</v>
      </c>
      <c r="C87" s="42">
        <v>64</v>
      </c>
      <c r="D87" s="42">
        <v>54</v>
      </c>
      <c r="E87" s="42">
        <v>75</v>
      </c>
      <c r="F87" s="42">
        <v>55</v>
      </c>
      <c r="G87" s="42">
        <v>49</v>
      </c>
      <c r="H87" s="42">
        <v>29</v>
      </c>
      <c r="I87" s="42">
        <v>77</v>
      </c>
      <c r="J87" s="42">
        <v>64</v>
      </c>
      <c r="K87" s="42">
        <v>16</v>
      </c>
      <c r="L87" s="42">
        <v>33</v>
      </c>
      <c r="M87" s="42">
        <v>24</v>
      </c>
      <c r="N87" s="42">
        <v>19</v>
      </c>
      <c r="O87" s="42">
        <v>24</v>
      </c>
      <c r="P87" s="42">
        <v>30</v>
      </c>
      <c r="Q87" s="42">
        <v>36</v>
      </c>
      <c r="R87" s="7"/>
      <c r="S87" s="7"/>
      <c r="T87" s="3"/>
      <c r="U87" s="7"/>
      <c r="V87" s="2"/>
      <c r="W87" s="2"/>
    </row>
    <row r="88" spans="1:23" ht="15" x14ac:dyDescent="0.35">
      <c r="A88" s="35" t="s">
        <v>64</v>
      </c>
      <c r="B88" s="36">
        <f t="shared" si="3"/>
        <v>23</v>
      </c>
      <c r="C88" s="37">
        <v>2</v>
      </c>
      <c r="D88" s="37">
        <v>1</v>
      </c>
      <c r="E88" s="37">
        <v>4</v>
      </c>
      <c r="F88" s="37">
        <v>0</v>
      </c>
      <c r="G88" s="37">
        <v>2</v>
      </c>
      <c r="H88" s="37">
        <v>1</v>
      </c>
      <c r="I88" s="37">
        <v>4</v>
      </c>
      <c r="J88" s="37">
        <v>0</v>
      </c>
      <c r="K88" s="37">
        <v>0</v>
      </c>
      <c r="L88" s="37">
        <v>1</v>
      </c>
      <c r="M88" s="37">
        <v>4</v>
      </c>
      <c r="N88" s="37">
        <v>1</v>
      </c>
      <c r="O88" s="37">
        <v>2</v>
      </c>
      <c r="P88" s="37">
        <v>1</v>
      </c>
      <c r="Q88" s="37">
        <v>0</v>
      </c>
      <c r="R88" s="7"/>
      <c r="S88" s="7"/>
      <c r="T88" s="3"/>
      <c r="U88" s="7"/>
      <c r="V88" s="2"/>
      <c r="W88" s="2"/>
    </row>
    <row r="89" spans="1:23" ht="15" x14ac:dyDescent="0.35">
      <c r="A89" s="35" t="s">
        <v>67</v>
      </c>
      <c r="B89" s="36">
        <f t="shared" si="3"/>
        <v>46</v>
      </c>
      <c r="C89" s="42">
        <v>7</v>
      </c>
      <c r="D89" s="42">
        <v>0</v>
      </c>
      <c r="E89" s="42">
        <v>17</v>
      </c>
      <c r="F89" s="42">
        <v>0</v>
      </c>
      <c r="G89" s="42">
        <v>5</v>
      </c>
      <c r="H89" s="42">
        <v>7</v>
      </c>
      <c r="I89" s="42">
        <v>4</v>
      </c>
      <c r="J89" s="42">
        <v>2</v>
      </c>
      <c r="K89" s="42">
        <v>1</v>
      </c>
      <c r="L89" s="42">
        <v>0</v>
      </c>
      <c r="M89" s="42">
        <v>0</v>
      </c>
      <c r="N89" s="42">
        <v>2</v>
      </c>
      <c r="O89" s="42">
        <v>0</v>
      </c>
      <c r="P89" s="42">
        <v>1</v>
      </c>
      <c r="Q89" s="42">
        <v>0</v>
      </c>
      <c r="R89" s="7"/>
      <c r="S89" s="7"/>
      <c r="T89" s="3"/>
      <c r="U89" s="7"/>
      <c r="V89" s="2"/>
      <c r="W89" s="2"/>
    </row>
    <row r="90" spans="1:23" ht="15" x14ac:dyDescent="0.35">
      <c r="A90" s="35" t="s">
        <v>2</v>
      </c>
      <c r="B90" s="36">
        <f t="shared" si="3"/>
        <v>3126</v>
      </c>
      <c r="C90" s="42">
        <v>108</v>
      </c>
      <c r="D90" s="42">
        <v>221</v>
      </c>
      <c r="E90" s="42">
        <v>404</v>
      </c>
      <c r="F90" s="42">
        <v>370</v>
      </c>
      <c r="G90" s="42">
        <v>257</v>
      </c>
      <c r="H90" s="42">
        <v>126</v>
      </c>
      <c r="I90" s="42">
        <v>272</v>
      </c>
      <c r="J90" s="42">
        <v>252</v>
      </c>
      <c r="K90" s="42">
        <v>131</v>
      </c>
      <c r="L90" s="42">
        <v>97</v>
      </c>
      <c r="M90" s="42">
        <v>194</v>
      </c>
      <c r="N90" s="42">
        <v>129</v>
      </c>
      <c r="O90" s="42">
        <v>121</v>
      </c>
      <c r="P90" s="42">
        <v>125</v>
      </c>
      <c r="Q90" s="42">
        <v>319</v>
      </c>
      <c r="R90" s="7"/>
      <c r="S90" s="7"/>
      <c r="T90" s="3"/>
      <c r="V90" s="2"/>
      <c r="W90" s="2"/>
    </row>
    <row r="91" spans="1:23" ht="15" x14ac:dyDescent="0.35">
      <c r="A91" s="35" t="s">
        <v>51</v>
      </c>
      <c r="B91" s="36">
        <f t="shared" si="3"/>
        <v>26</v>
      </c>
      <c r="C91" s="42">
        <v>2</v>
      </c>
      <c r="D91" s="42">
        <v>0</v>
      </c>
      <c r="E91" s="42">
        <v>6</v>
      </c>
      <c r="F91" s="42">
        <v>1</v>
      </c>
      <c r="G91" s="42">
        <v>0</v>
      </c>
      <c r="H91" s="42">
        <v>4</v>
      </c>
      <c r="I91" s="42">
        <v>1</v>
      </c>
      <c r="J91" s="42">
        <v>1</v>
      </c>
      <c r="K91" s="42">
        <v>0</v>
      </c>
      <c r="L91" s="42">
        <v>3</v>
      </c>
      <c r="M91" s="42">
        <v>3</v>
      </c>
      <c r="N91" s="42">
        <v>0</v>
      </c>
      <c r="O91" s="42">
        <v>0</v>
      </c>
      <c r="P91" s="42">
        <v>2</v>
      </c>
      <c r="Q91" s="42">
        <v>3</v>
      </c>
      <c r="R91" s="7"/>
      <c r="S91" s="7"/>
      <c r="T91" s="3"/>
      <c r="U91" s="7"/>
      <c r="V91" s="2"/>
      <c r="W91" s="2"/>
    </row>
    <row r="92" spans="1:23" ht="15" x14ac:dyDescent="0.35">
      <c r="A92" s="35" t="s">
        <v>22</v>
      </c>
      <c r="B92" s="36">
        <f t="shared" si="3"/>
        <v>30</v>
      </c>
      <c r="C92" s="37">
        <v>1</v>
      </c>
      <c r="D92" s="37">
        <v>3</v>
      </c>
      <c r="E92" s="37">
        <v>2</v>
      </c>
      <c r="F92" s="37">
        <v>2</v>
      </c>
      <c r="G92" s="37">
        <v>2</v>
      </c>
      <c r="H92" s="37">
        <v>3</v>
      </c>
      <c r="I92" s="37">
        <v>5</v>
      </c>
      <c r="J92" s="37">
        <v>2</v>
      </c>
      <c r="K92" s="37">
        <v>1</v>
      </c>
      <c r="L92" s="37">
        <v>0</v>
      </c>
      <c r="M92" s="37">
        <v>4</v>
      </c>
      <c r="N92" s="37">
        <v>0</v>
      </c>
      <c r="O92" s="37">
        <v>3</v>
      </c>
      <c r="P92" s="37">
        <v>0</v>
      </c>
      <c r="Q92" s="37">
        <v>2</v>
      </c>
      <c r="R92" s="7"/>
      <c r="S92" s="7"/>
      <c r="T92" s="3"/>
      <c r="U92" s="7"/>
      <c r="V92" s="2"/>
      <c r="W92" s="2"/>
    </row>
    <row r="93" spans="1:23" ht="15" x14ac:dyDescent="0.35">
      <c r="A93" s="35" t="s">
        <v>65</v>
      </c>
      <c r="B93" s="36">
        <f t="shared" si="3"/>
        <v>112</v>
      </c>
      <c r="C93" s="37">
        <v>7</v>
      </c>
      <c r="D93" s="37">
        <v>8</v>
      </c>
      <c r="E93" s="37">
        <v>10</v>
      </c>
      <c r="F93" s="37">
        <v>12</v>
      </c>
      <c r="G93" s="37">
        <v>9</v>
      </c>
      <c r="H93" s="37">
        <v>3</v>
      </c>
      <c r="I93" s="37">
        <v>9</v>
      </c>
      <c r="J93" s="37">
        <v>9</v>
      </c>
      <c r="K93" s="37">
        <v>2</v>
      </c>
      <c r="L93" s="37">
        <v>3</v>
      </c>
      <c r="M93" s="37">
        <v>6</v>
      </c>
      <c r="N93" s="37">
        <v>6</v>
      </c>
      <c r="O93" s="37">
        <v>6</v>
      </c>
      <c r="P93" s="37">
        <v>4</v>
      </c>
      <c r="Q93" s="37">
        <v>18</v>
      </c>
      <c r="R93" s="7"/>
      <c r="S93" s="7"/>
      <c r="T93" s="3"/>
      <c r="U93" s="7"/>
      <c r="V93" s="2"/>
      <c r="W93" s="2"/>
    </row>
    <row r="94" spans="1:23" ht="15" x14ac:dyDescent="0.35">
      <c r="A94" s="35" t="s">
        <v>15</v>
      </c>
      <c r="B94" s="36">
        <f t="shared" si="3"/>
        <v>230</v>
      </c>
      <c r="C94" s="37">
        <v>39</v>
      </c>
      <c r="D94" s="37">
        <v>12</v>
      </c>
      <c r="E94" s="37">
        <v>21</v>
      </c>
      <c r="F94" s="37">
        <v>21</v>
      </c>
      <c r="G94" s="37">
        <v>12</v>
      </c>
      <c r="H94" s="37">
        <v>8</v>
      </c>
      <c r="I94" s="37">
        <v>17</v>
      </c>
      <c r="J94" s="37">
        <v>26</v>
      </c>
      <c r="K94" s="37">
        <v>17</v>
      </c>
      <c r="L94" s="37">
        <v>10</v>
      </c>
      <c r="M94" s="37">
        <v>6</v>
      </c>
      <c r="N94" s="37">
        <v>11</v>
      </c>
      <c r="O94" s="37">
        <v>13</v>
      </c>
      <c r="P94" s="37">
        <v>7</v>
      </c>
      <c r="Q94" s="37">
        <v>10</v>
      </c>
      <c r="R94" s="7"/>
      <c r="S94" s="7"/>
      <c r="T94" s="3"/>
      <c r="U94" s="7"/>
      <c r="V94" s="2"/>
      <c r="W94" s="2"/>
    </row>
    <row r="95" spans="1:23" ht="15" x14ac:dyDescent="0.35">
      <c r="A95" s="35" t="s">
        <v>68</v>
      </c>
      <c r="B95" s="36">
        <f t="shared" si="3"/>
        <v>17</v>
      </c>
      <c r="C95" s="37">
        <v>3</v>
      </c>
      <c r="D95" s="37">
        <v>3</v>
      </c>
      <c r="E95" s="37">
        <v>3</v>
      </c>
      <c r="F95" s="37">
        <v>0</v>
      </c>
      <c r="G95" s="37">
        <v>1</v>
      </c>
      <c r="H95" s="37">
        <v>1</v>
      </c>
      <c r="I95" s="37">
        <v>0</v>
      </c>
      <c r="J95" s="37">
        <v>1</v>
      </c>
      <c r="K95" s="37">
        <v>0</v>
      </c>
      <c r="L95" s="37">
        <v>2</v>
      </c>
      <c r="M95" s="37">
        <v>1</v>
      </c>
      <c r="N95" s="37">
        <v>1</v>
      </c>
      <c r="O95" s="37">
        <v>0</v>
      </c>
      <c r="P95" s="37">
        <v>1</v>
      </c>
      <c r="Q95" s="37">
        <v>0</v>
      </c>
      <c r="R95" s="7"/>
      <c r="S95" s="7"/>
      <c r="T95" s="3"/>
      <c r="U95" s="7"/>
      <c r="V95" s="2"/>
      <c r="W95" s="2"/>
    </row>
    <row r="96" spans="1:23" ht="15" x14ac:dyDescent="0.35">
      <c r="A96" s="35" t="s">
        <v>12</v>
      </c>
      <c r="B96" s="36">
        <f t="shared" si="3"/>
        <v>50</v>
      </c>
      <c r="C96" s="37">
        <v>11</v>
      </c>
      <c r="D96" s="37">
        <v>2</v>
      </c>
      <c r="E96" s="37">
        <v>16</v>
      </c>
      <c r="F96" s="37">
        <v>3</v>
      </c>
      <c r="G96" s="37">
        <v>1</v>
      </c>
      <c r="H96" s="37">
        <v>1</v>
      </c>
      <c r="I96" s="37">
        <v>5</v>
      </c>
      <c r="J96" s="37">
        <v>0</v>
      </c>
      <c r="K96" s="37">
        <v>1</v>
      </c>
      <c r="L96" s="37">
        <v>1</v>
      </c>
      <c r="M96" s="37">
        <v>4</v>
      </c>
      <c r="N96" s="37">
        <v>1</v>
      </c>
      <c r="O96" s="37">
        <v>1</v>
      </c>
      <c r="P96" s="37">
        <v>1</v>
      </c>
      <c r="Q96" s="37">
        <v>2</v>
      </c>
      <c r="R96" s="7"/>
      <c r="S96" s="7"/>
      <c r="T96" s="3"/>
      <c r="U96" s="7"/>
      <c r="V96" s="2"/>
      <c r="W96" s="2"/>
    </row>
    <row r="97" spans="1:23" ht="15" x14ac:dyDescent="0.35">
      <c r="A97" s="35" t="s">
        <v>19</v>
      </c>
      <c r="B97" s="36">
        <f t="shared" si="3"/>
        <v>8</v>
      </c>
      <c r="C97" s="37">
        <v>2</v>
      </c>
      <c r="D97" s="37">
        <v>0</v>
      </c>
      <c r="E97" s="37">
        <v>1</v>
      </c>
      <c r="F97" s="37">
        <v>1</v>
      </c>
      <c r="G97" s="37">
        <v>1</v>
      </c>
      <c r="H97" s="37">
        <v>0</v>
      </c>
      <c r="I97" s="37">
        <v>1</v>
      </c>
      <c r="J97" s="37">
        <v>0</v>
      </c>
      <c r="K97" s="37">
        <v>0</v>
      </c>
      <c r="L97" s="37">
        <v>1</v>
      </c>
      <c r="M97" s="37">
        <v>0</v>
      </c>
      <c r="N97" s="37">
        <v>0</v>
      </c>
      <c r="O97" s="37">
        <v>0</v>
      </c>
      <c r="P97" s="37">
        <v>0</v>
      </c>
      <c r="Q97" s="37">
        <v>1</v>
      </c>
      <c r="R97" s="7"/>
      <c r="S97" s="7"/>
      <c r="T97" s="3"/>
      <c r="U97" s="7"/>
      <c r="V97" s="2"/>
      <c r="W97" s="2"/>
    </row>
    <row r="98" spans="1:23" ht="15" x14ac:dyDescent="0.35">
      <c r="A98" s="35" t="s">
        <v>25</v>
      </c>
      <c r="B98" s="36">
        <f t="shared" si="3"/>
        <v>9</v>
      </c>
      <c r="C98" s="37">
        <v>0</v>
      </c>
      <c r="D98" s="37">
        <v>0</v>
      </c>
      <c r="E98" s="37">
        <v>1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1</v>
      </c>
      <c r="L98" s="37">
        <v>6</v>
      </c>
      <c r="M98" s="37">
        <v>0</v>
      </c>
      <c r="N98" s="37">
        <v>1</v>
      </c>
      <c r="O98" s="37">
        <v>0</v>
      </c>
      <c r="P98" s="37">
        <v>0</v>
      </c>
      <c r="Q98" s="37">
        <v>0</v>
      </c>
      <c r="R98" s="7"/>
      <c r="S98" s="7"/>
      <c r="T98" s="3"/>
      <c r="U98" s="7"/>
      <c r="V98" s="2"/>
      <c r="W98" s="2"/>
    </row>
    <row r="99" spans="1:23" ht="15" x14ac:dyDescent="0.35">
      <c r="A99" s="35" t="s">
        <v>27</v>
      </c>
      <c r="B99" s="36">
        <f t="shared" si="3"/>
        <v>2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1</v>
      </c>
      <c r="K99" s="37">
        <v>0</v>
      </c>
      <c r="L99" s="37">
        <v>1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7"/>
      <c r="S99" s="7"/>
      <c r="T99" s="3"/>
      <c r="U99" s="7"/>
      <c r="V99" s="2"/>
      <c r="W99" s="2"/>
    </row>
    <row r="100" spans="1:23" ht="15" x14ac:dyDescent="0.35">
      <c r="A100" s="35" t="s">
        <v>7</v>
      </c>
      <c r="B100" s="36">
        <f t="shared" si="3"/>
        <v>5</v>
      </c>
      <c r="C100" s="37">
        <v>1</v>
      </c>
      <c r="D100" s="37">
        <v>0</v>
      </c>
      <c r="E100" s="37">
        <v>4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7"/>
      <c r="S100" s="7"/>
      <c r="T100" s="3"/>
      <c r="U100" s="7"/>
      <c r="V100" s="2"/>
      <c r="W100" s="2"/>
    </row>
    <row r="101" spans="1:23" ht="15" x14ac:dyDescent="0.35">
      <c r="A101" s="35" t="s">
        <v>4</v>
      </c>
      <c r="B101" s="36">
        <f t="shared" si="3"/>
        <v>2772</v>
      </c>
      <c r="C101" s="37">
        <v>139</v>
      </c>
      <c r="D101" s="37">
        <v>132</v>
      </c>
      <c r="E101" s="37">
        <v>221</v>
      </c>
      <c r="F101" s="37">
        <v>177</v>
      </c>
      <c r="G101" s="37">
        <v>490</v>
      </c>
      <c r="H101" s="37">
        <v>109</v>
      </c>
      <c r="I101" s="37">
        <v>261</v>
      </c>
      <c r="J101" s="37">
        <v>136</v>
      </c>
      <c r="K101" s="37">
        <v>136</v>
      </c>
      <c r="L101" s="37">
        <v>94</v>
      </c>
      <c r="M101" s="37">
        <v>219</v>
      </c>
      <c r="N101" s="37">
        <v>87</v>
      </c>
      <c r="O101" s="37">
        <v>108</v>
      </c>
      <c r="P101" s="37">
        <v>281</v>
      </c>
      <c r="Q101" s="37">
        <v>182</v>
      </c>
      <c r="R101" s="7"/>
      <c r="S101" s="7"/>
      <c r="T101" s="3"/>
      <c r="U101" s="7"/>
      <c r="V101" s="2"/>
      <c r="W101" s="2"/>
    </row>
    <row r="102" spans="1:23" ht="15" x14ac:dyDescent="0.35">
      <c r="A102" s="35" t="s">
        <v>69</v>
      </c>
      <c r="B102" s="36">
        <f t="shared" si="3"/>
        <v>2</v>
      </c>
      <c r="C102" s="37">
        <v>0</v>
      </c>
      <c r="D102" s="37">
        <v>0</v>
      </c>
      <c r="E102" s="37">
        <v>1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1</v>
      </c>
      <c r="Q102" s="37">
        <v>0</v>
      </c>
      <c r="R102" s="7"/>
      <c r="S102" s="7"/>
      <c r="T102" s="3"/>
      <c r="U102" s="7"/>
      <c r="V102" s="2"/>
      <c r="W102" s="2"/>
    </row>
    <row r="103" spans="1:23" ht="15" x14ac:dyDescent="0.35">
      <c r="A103" s="35" t="s">
        <v>29</v>
      </c>
      <c r="B103" s="36">
        <f t="shared" si="3"/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7"/>
      <c r="S103" s="7"/>
      <c r="T103" s="3"/>
      <c r="U103" s="7"/>
      <c r="V103" s="2"/>
      <c r="W103" s="2"/>
    </row>
    <row r="104" spans="1:23" ht="15" x14ac:dyDescent="0.35">
      <c r="A104" s="35" t="s">
        <v>23</v>
      </c>
      <c r="B104" s="36">
        <f t="shared" si="3"/>
        <v>180</v>
      </c>
      <c r="C104" s="38">
        <v>15</v>
      </c>
      <c r="D104" s="38">
        <v>8</v>
      </c>
      <c r="E104" s="38">
        <v>60</v>
      </c>
      <c r="F104" s="38">
        <v>6</v>
      </c>
      <c r="G104" s="38">
        <v>12</v>
      </c>
      <c r="H104" s="38">
        <v>1</v>
      </c>
      <c r="I104" s="38">
        <v>26</v>
      </c>
      <c r="J104" s="38">
        <v>14</v>
      </c>
      <c r="K104" s="38">
        <v>7</v>
      </c>
      <c r="L104" s="38">
        <v>3</v>
      </c>
      <c r="M104" s="38">
        <v>7</v>
      </c>
      <c r="N104" s="38">
        <v>5</v>
      </c>
      <c r="O104" s="38">
        <v>5</v>
      </c>
      <c r="P104" s="38">
        <v>3</v>
      </c>
      <c r="Q104" s="38">
        <v>8</v>
      </c>
      <c r="R104" s="7"/>
      <c r="S104" s="7"/>
      <c r="T104" s="3"/>
      <c r="U104" s="7"/>
      <c r="V104" s="2"/>
      <c r="W104" s="2"/>
    </row>
    <row r="105" spans="1:23" ht="15" x14ac:dyDescent="0.35">
      <c r="A105" s="35" t="s">
        <v>24</v>
      </c>
      <c r="B105" s="36">
        <f t="shared" si="3"/>
        <v>15</v>
      </c>
      <c r="C105" s="38">
        <v>1</v>
      </c>
      <c r="D105" s="38">
        <v>1</v>
      </c>
      <c r="E105" s="38">
        <v>1</v>
      </c>
      <c r="F105" s="38">
        <v>1</v>
      </c>
      <c r="G105" s="38">
        <v>5</v>
      </c>
      <c r="H105" s="38">
        <v>0</v>
      </c>
      <c r="I105" s="38">
        <v>1</v>
      </c>
      <c r="J105" s="38">
        <v>3</v>
      </c>
      <c r="K105" s="38">
        <v>0</v>
      </c>
      <c r="L105" s="38">
        <v>0</v>
      </c>
      <c r="M105" s="38">
        <v>1</v>
      </c>
      <c r="N105" s="38">
        <v>0</v>
      </c>
      <c r="O105" s="38">
        <v>1</v>
      </c>
      <c r="P105" s="38">
        <v>0</v>
      </c>
      <c r="Q105" s="38">
        <v>0</v>
      </c>
      <c r="R105" s="7"/>
      <c r="S105" s="7"/>
      <c r="T105" s="3"/>
      <c r="U105" s="7"/>
      <c r="V105" s="2"/>
      <c r="W105" s="2"/>
    </row>
    <row r="106" spans="1:23" ht="15" x14ac:dyDescent="0.35">
      <c r="A106" s="35" t="s">
        <v>17</v>
      </c>
      <c r="B106" s="36">
        <f t="shared" si="3"/>
        <v>1555</v>
      </c>
      <c r="C106" s="38">
        <v>97</v>
      </c>
      <c r="D106" s="38">
        <v>145</v>
      </c>
      <c r="E106" s="38">
        <v>217</v>
      </c>
      <c r="F106" s="38">
        <v>92</v>
      </c>
      <c r="G106" s="38">
        <v>140</v>
      </c>
      <c r="H106" s="38">
        <v>60</v>
      </c>
      <c r="I106" s="38">
        <v>93</v>
      </c>
      <c r="J106" s="38">
        <v>134</v>
      </c>
      <c r="K106" s="38">
        <v>70</v>
      </c>
      <c r="L106" s="38">
        <v>64</v>
      </c>
      <c r="M106" s="38">
        <v>94</v>
      </c>
      <c r="N106" s="38">
        <v>81</v>
      </c>
      <c r="O106" s="38">
        <v>92</v>
      </c>
      <c r="P106" s="38">
        <v>84</v>
      </c>
      <c r="Q106" s="38">
        <v>92</v>
      </c>
      <c r="R106" s="7"/>
      <c r="S106" s="7"/>
      <c r="T106" s="3"/>
      <c r="U106" s="7"/>
      <c r="V106" s="2"/>
      <c r="W106" s="2"/>
    </row>
    <row r="107" spans="1:23" ht="15" x14ac:dyDescent="0.35">
      <c r="A107" s="35" t="s">
        <v>3</v>
      </c>
      <c r="B107" s="36">
        <f t="shared" si="3"/>
        <v>1890</v>
      </c>
      <c r="C107" s="38">
        <f>VLOOKUP($A107,'[3]C-2'!$A$21:$Q$330,3,FALSE)</f>
        <v>130</v>
      </c>
      <c r="D107" s="38">
        <f>VLOOKUP($A107,'[3]C-2'!$A$21:$Q$330,4,FALSE)</f>
        <v>132</v>
      </c>
      <c r="E107" s="38">
        <f>VLOOKUP($A107,'[3]C-2'!$A$21:$Q$330,5,FALSE)</f>
        <v>203</v>
      </c>
      <c r="F107" s="38">
        <f>VLOOKUP($A107,'[3]C-2'!$A$21:$Q$330,6,FALSE)</f>
        <v>135</v>
      </c>
      <c r="G107" s="38">
        <f>VLOOKUP($A107,'[3]C-2'!$A$21:$Q$330,7,FALSE)</f>
        <v>172</v>
      </c>
      <c r="H107" s="38">
        <f>VLOOKUP($A107,'[3]C-2'!$A$21:$Q$330,8,FALSE)</f>
        <v>88</v>
      </c>
      <c r="I107" s="38">
        <f>VLOOKUP($A107,'[3]C-2'!$A$21:$Q$330,9,FALSE)</f>
        <v>178</v>
      </c>
      <c r="J107" s="38">
        <f>VLOOKUP($A107,'[3]C-2'!$A$21:$Q$330,10,FALSE)</f>
        <v>142</v>
      </c>
      <c r="K107" s="38">
        <f>VLOOKUP($A107,'[3]C-2'!$A$21:$Q$330,11,FALSE)</f>
        <v>57</v>
      </c>
      <c r="L107" s="38">
        <f>VLOOKUP($A107,'[3]C-2'!$A$21:$Q$330,12,FALSE)</f>
        <v>106</v>
      </c>
      <c r="M107" s="38">
        <f>VLOOKUP($A107,'[3]C-2'!$A$21:$Q$330,13,FALSE)</f>
        <v>102</v>
      </c>
      <c r="N107" s="38">
        <f>VLOOKUP($A107,'[3]C-2'!$A$21:$Q$330,14,FALSE)</f>
        <v>80</v>
      </c>
      <c r="O107" s="38">
        <f>VLOOKUP($A107,'[3]C-2'!$A$21:$Q$330,15,FALSE)</f>
        <v>118</v>
      </c>
      <c r="P107" s="38">
        <f>VLOOKUP($A107,'[3]C-2'!$A$21:$Q$330,16,FALSE)</f>
        <v>100</v>
      </c>
      <c r="Q107" s="38">
        <f>VLOOKUP($A107,'[3]C-2'!$A$21:$Q$330,17,FALSE)</f>
        <v>147</v>
      </c>
      <c r="R107" s="7"/>
      <c r="S107" s="7"/>
      <c r="T107" s="3"/>
      <c r="U107" s="7"/>
      <c r="V107" s="2"/>
      <c r="W107" s="2"/>
    </row>
    <row r="108" spans="1:23" ht="15.6" thickBot="1" x14ac:dyDescent="0.4">
      <c r="A108" s="43" t="s">
        <v>71</v>
      </c>
      <c r="B108" s="44">
        <f t="shared" si="3"/>
        <v>148</v>
      </c>
      <c r="C108" s="45">
        <v>6</v>
      </c>
      <c r="D108" s="45">
        <v>4</v>
      </c>
      <c r="E108" s="45">
        <v>26</v>
      </c>
      <c r="F108" s="45">
        <v>3</v>
      </c>
      <c r="G108" s="45">
        <v>8</v>
      </c>
      <c r="H108" s="45">
        <v>4</v>
      </c>
      <c r="I108" s="45">
        <v>34</v>
      </c>
      <c r="J108" s="45">
        <v>19</v>
      </c>
      <c r="K108" s="45">
        <v>5</v>
      </c>
      <c r="L108" s="45">
        <v>1</v>
      </c>
      <c r="M108" s="45">
        <v>11</v>
      </c>
      <c r="N108" s="45">
        <v>8</v>
      </c>
      <c r="O108" s="45">
        <v>7</v>
      </c>
      <c r="P108" s="45">
        <v>3</v>
      </c>
      <c r="Q108" s="45">
        <v>9</v>
      </c>
      <c r="R108" s="7"/>
      <c r="S108" s="7"/>
      <c r="T108" s="3"/>
      <c r="U108" s="7"/>
      <c r="V108" s="2"/>
      <c r="W108" s="2"/>
    </row>
    <row r="109" spans="1:23" ht="15.6" thickTop="1" x14ac:dyDescent="0.35">
      <c r="A109" s="39" t="s">
        <v>53</v>
      </c>
      <c r="B109" s="40">
        <f t="shared" si="3"/>
        <v>10895</v>
      </c>
      <c r="C109" s="41">
        <f>SUM(C87:C108)</f>
        <v>635</v>
      </c>
      <c r="D109" s="41">
        <f t="shared" ref="D109:Q109" si="4">SUM(D87:D108)</f>
        <v>726</v>
      </c>
      <c r="E109" s="41">
        <f t="shared" si="4"/>
        <v>1293</v>
      </c>
      <c r="F109" s="41">
        <f t="shared" si="4"/>
        <v>879</v>
      </c>
      <c r="G109" s="41">
        <f t="shared" si="4"/>
        <v>1166</v>
      </c>
      <c r="H109" s="41">
        <f t="shared" si="4"/>
        <v>445</v>
      </c>
      <c r="I109" s="41">
        <f t="shared" si="4"/>
        <v>988</v>
      </c>
      <c r="J109" s="41">
        <f t="shared" si="4"/>
        <v>806</v>
      </c>
      <c r="K109" s="41">
        <f t="shared" si="4"/>
        <v>445</v>
      </c>
      <c r="L109" s="41">
        <f t="shared" si="4"/>
        <v>426</v>
      </c>
      <c r="M109" s="41">
        <f t="shared" si="4"/>
        <v>680</v>
      </c>
      <c r="N109" s="41">
        <f t="shared" si="4"/>
        <v>432</v>
      </c>
      <c r="O109" s="41">
        <f t="shared" si="4"/>
        <v>501</v>
      </c>
      <c r="P109" s="41">
        <f t="shared" si="4"/>
        <v>644</v>
      </c>
      <c r="Q109" s="41">
        <f t="shared" si="4"/>
        <v>829</v>
      </c>
      <c r="R109" s="3"/>
      <c r="S109" s="3"/>
      <c r="T109" s="3"/>
      <c r="U109" s="25"/>
      <c r="V109" s="4"/>
      <c r="W109" s="4"/>
    </row>
    <row r="113" spans="2:3" x14ac:dyDescent="0.2">
      <c r="B113" s="33" t="s">
        <v>54</v>
      </c>
      <c r="C113" s="34" t="s">
        <v>55</v>
      </c>
    </row>
    <row r="114" spans="2:3" x14ac:dyDescent="0.2">
      <c r="B114" s="1" t="s">
        <v>48</v>
      </c>
      <c r="C114" s="26">
        <f>SUM(C109:E109)</f>
        <v>2654</v>
      </c>
    </row>
    <row r="115" spans="2:3" x14ac:dyDescent="0.2">
      <c r="B115" s="1" t="s">
        <v>49</v>
      </c>
      <c r="C115" s="26">
        <f>SUM(F109:H109)</f>
        <v>2490</v>
      </c>
    </row>
    <row r="116" spans="2:3" x14ac:dyDescent="0.2">
      <c r="B116" s="1" t="s">
        <v>56</v>
      </c>
      <c r="C116" s="26">
        <f>SUM(M109:O109)</f>
        <v>1613</v>
      </c>
    </row>
    <row r="117" spans="2:3" x14ac:dyDescent="0.2">
      <c r="B117" s="1" t="s">
        <v>70</v>
      </c>
      <c r="C117" s="26">
        <f>SUM(P109:Q109)</f>
        <v>1473</v>
      </c>
    </row>
    <row r="118" spans="2:3" x14ac:dyDescent="0.2">
      <c r="B118" s="1" t="s">
        <v>39</v>
      </c>
      <c r="C118" s="26">
        <f>I109</f>
        <v>988</v>
      </c>
    </row>
    <row r="119" spans="2:3" x14ac:dyDescent="0.2">
      <c r="B119" s="1" t="s">
        <v>50</v>
      </c>
      <c r="C119" s="26">
        <f>SUM(K109:L109)</f>
        <v>871</v>
      </c>
    </row>
    <row r="120" spans="2:3" x14ac:dyDescent="0.2">
      <c r="B120" s="1" t="s">
        <v>40</v>
      </c>
      <c r="C120" s="26">
        <f>J109</f>
        <v>806</v>
      </c>
    </row>
    <row r="121" spans="2:3" x14ac:dyDescent="0.2">
      <c r="B121" s="1"/>
      <c r="C121" s="26">
        <f>SUBTOTAL(109,Tabla3[Delitos Sexuales])</f>
        <v>10895</v>
      </c>
    </row>
    <row r="159" spans="24:28" x14ac:dyDescent="0.2">
      <c r="X159" s="5"/>
      <c r="Y159" s="29"/>
      <c r="Z159" s="5"/>
      <c r="AA159" s="29"/>
      <c r="AB159" s="5"/>
    </row>
    <row r="160" spans="24:28" x14ac:dyDescent="0.2">
      <c r="X160" s="29"/>
      <c r="Y160" s="29"/>
      <c r="Z160" s="29"/>
      <c r="AA160" s="29"/>
      <c r="AB160" s="29"/>
    </row>
    <row r="161" spans="3:30" x14ac:dyDescent="0.2">
      <c r="X161" s="5"/>
      <c r="Y161" s="29"/>
      <c r="Z161" s="5"/>
      <c r="AA161" s="29"/>
      <c r="AB161" s="5"/>
    </row>
    <row r="164" spans="3:30" ht="20.399999999999999" x14ac:dyDescent="0.2">
      <c r="H164" s="66" t="s">
        <v>87</v>
      </c>
    </row>
    <row r="165" spans="3:30" ht="20.399999999999999" x14ac:dyDescent="0.2">
      <c r="H165" s="65"/>
    </row>
    <row r="166" spans="3:30" ht="15" x14ac:dyDescent="0.35">
      <c r="C166" s="47" t="s">
        <v>57</v>
      </c>
      <c r="D166" s="47" t="s">
        <v>72</v>
      </c>
      <c r="E166" s="47" t="s">
        <v>73</v>
      </c>
      <c r="F166" s="47" t="s">
        <v>74</v>
      </c>
      <c r="G166" s="47" t="s">
        <v>75</v>
      </c>
      <c r="H166" s="47" t="s">
        <v>76</v>
      </c>
      <c r="I166" s="47" t="s">
        <v>77</v>
      </c>
      <c r="J166" s="47" t="s">
        <v>78</v>
      </c>
      <c r="K166" s="48" t="s">
        <v>79</v>
      </c>
      <c r="L166" s="48" t="s">
        <v>80</v>
      </c>
      <c r="M166" s="48" t="s">
        <v>81</v>
      </c>
      <c r="N166" s="48" t="s">
        <v>82</v>
      </c>
      <c r="P166" s="1"/>
      <c r="Q166" s="46" t="s">
        <v>57</v>
      </c>
      <c r="R166" s="46" t="s">
        <v>83</v>
      </c>
      <c r="S166" s="46" t="s">
        <v>84</v>
      </c>
      <c r="T166" s="46" t="s">
        <v>72</v>
      </c>
      <c r="U166" s="46" t="s">
        <v>73</v>
      </c>
      <c r="V166" s="46" t="s">
        <v>74</v>
      </c>
      <c r="W166" s="46" t="s">
        <v>75</v>
      </c>
      <c r="X166" s="46" t="s">
        <v>76</v>
      </c>
      <c r="Y166" s="46" t="s">
        <v>77</v>
      </c>
      <c r="Z166" s="46" t="s">
        <v>78</v>
      </c>
      <c r="AA166" s="46" t="s">
        <v>79</v>
      </c>
      <c r="AB166" s="46" t="s">
        <v>80</v>
      </c>
      <c r="AC166" s="46" t="s">
        <v>81</v>
      </c>
      <c r="AD166" s="46" t="s">
        <v>82</v>
      </c>
    </row>
    <row r="167" spans="3:30" ht="15" x14ac:dyDescent="0.35">
      <c r="C167" s="49" t="s">
        <v>58</v>
      </c>
      <c r="D167" s="50">
        <v>509</v>
      </c>
      <c r="E167" s="50">
        <v>533</v>
      </c>
      <c r="F167" s="50">
        <v>529</v>
      </c>
      <c r="G167" s="50">
        <v>593</v>
      </c>
      <c r="H167" s="50">
        <v>643</v>
      </c>
      <c r="I167" s="51">
        <v>536</v>
      </c>
      <c r="J167" s="51">
        <v>497</v>
      </c>
      <c r="K167" s="52">
        <v>536</v>
      </c>
      <c r="L167" s="52">
        <v>652</v>
      </c>
      <c r="M167" s="52">
        <v>778</v>
      </c>
      <c r="N167" s="57">
        <v>488</v>
      </c>
      <c r="P167" s="1"/>
      <c r="Q167" s="1" t="s">
        <v>58</v>
      </c>
      <c r="R167" s="1"/>
      <c r="S167" s="1"/>
      <c r="T167" s="27">
        <f>D167/$D$169</f>
        <v>0.45650224215246638</v>
      </c>
      <c r="U167" s="27">
        <f>E167/$E$169</f>
        <v>0.44527986633249789</v>
      </c>
      <c r="V167" s="27">
        <f>F167/$F$169</f>
        <v>0.45840554592720972</v>
      </c>
      <c r="W167" s="27">
        <f>G167/$G$169</f>
        <v>0.45968992248062013</v>
      </c>
      <c r="X167" s="27">
        <f>H167/$H$169</f>
        <v>0.45091164095371666</v>
      </c>
      <c r="Y167" s="27">
        <f>I167/$I$169</f>
        <v>0.45308537616229921</v>
      </c>
      <c r="Z167" s="27">
        <f>J167/$J$169</f>
        <v>0.41729638958858101</v>
      </c>
      <c r="AA167" s="27">
        <f>K167/$K$169</f>
        <v>0.41842310694769713</v>
      </c>
      <c r="AB167" s="27">
        <f>L167/$L$169</f>
        <v>0.42810242941562704</v>
      </c>
      <c r="AC167" s="27">
        <f>M167/$M$169</f>
        <v>0.46117368109069357</v>
      </c>
      <c r="AD167" s="27">
        <f>N167/$N$169</f>
        <v>0.43339253996447602</v>
      </c>
    </row>
    <row r="168" spans="3:30" ht="15.6" thickBot="1" x14ac:dyDescent="0.4">
      <c r="C168" s="53" t="s">
        <v>59</v>
      </c>
      <c r="D168" s="54">
        <v>606</v>
      </c>
      <c r="E168" s="54">
        <v>664</v>
      </c>
      <c r="F168" s="54">
        <v>625</v>
      </c>
      <c r="G168" s="54">
        <v>697</v>
      </c>
      <c r="H168" s="54">
        <v>783</v>
      </c>
      <c r="I168" s="55">
        <v>647</v>
      </c>
      <c r="J168" s="55">
        <v>694</v>
      </c>
      <c r="K168" s="56">
        <v>745</v>
      </c>
      <c r="L168" s="56">
        <v>871</v>
      </c>
      <c r="M168" s="56">
        <v>909</v>
      </c>
      <c r="N168" s="57">
        <f>N169-N167</f>
        <v>638</v>
      </c>
      <c r="P168" s="1"/>
      <c r="Q168" s="58" t="s">
        <v>59</v>
      </c>
      <c r="R168" s="58"/>
      <c r="S168" s="58"/>
      <c r="T168" s="59">
        <f>D168/$D$169</f>
        <v>0.54349775784753362</v>
      </c>
      <c r="U168" s="59">
        <f>E168/$E$169</f>
        <v>0.55472013366750206</v>
      </c>
      <c r="V168" s="59">
        <f>F168/$F$169</f>
        <v>0.54159445407279028</v>
      </c>
      <c r="W168" s="59">
        <f>G168/$G$169</f>
        <v>0.54031007751937987</v>
      </c>
      <c r="X168" s="59">
        <f>H168/$H$169</f>
        <v>0.54908835904628328</v>
      </c>
      <c r="Y168" s="59">
        <f>I168/$I$169</f>
        <v>0.54691462383770073</v>
      </c>
      <c r="Z168" s="59">
        <f>J168/$J$169</f>
        <v>0.58270361041141894</v>
      </c>
      <c r="AA168" s="59">
        <f>K168/$K$169</f>
        <v>0.58157689305230287</v>
      </c>
      <c r="AB168" s="59">
        <f>L168/$L$169</f>
        <v>0.57189757058437296</v>
      </c>
      <c r="AC168" s="59">
        <f>M168/$M$169</f>
        <v>0.53882631890930643</v>
      </c>
      <c r="AD168" s="59">
        <f>N168/$N$169</f>
        <v>0.56660746003552398</v>
      </c>
    </row>
    <row r="169" spans="3:30" ht="15.6" thickTop="1" x14ac:dyDescent="0.2">
      <c r="C169" s="49" t="s">
        <v>60</v>
      </c>
      <c r="D169" s="50">
        <f>SUM(D167:D168)</f>
        <v>1115</v>
      </c>
      <c r="E169" s="50">
        <f t="shared" ref="E169:I169" si="5">SUM(E167:E168)</f>
        <v>1197</v>
      </c>
      <c r="F169" s="50">
        <f t="shared" si="5"/>
        <v>1154</v>
      </c>
      <c r="G169" s="50">
        <f t="shared" si="5"/>
        <v>1290</v>
      </c>
      <c r="H169" s="50">
        <f t="shared" si="5"/>
        <v>1426</v>
      </c>
      <c r="I169" s="50">
        <f t="shared" si="5"/>
        <v>1183</v>
      </c>
      <c r="J169" s="50">
        <f>SUM(J167:J168)</f>
        <v>1191</v>
      </c>
      <c r="K169" s="50">
        <f>SUM(K167:K168)</f>
        <v>1281</v>
      </c>
      <c r="L169" s="50">
        <f>SUM(L167:L168)</f>
        <v>1523</v>
      </c>
      <c r="M169" s="50">
        <f>SUM(M167:M168)</f>
        <v>1687</v>
      </c>
      <c r="N169" s="50">
        <v>1126</v>
      </c>
      <c r="P169" s="1"/>
      <c r="Q169" s="1" t="s">
        <v>60</v>
      </c>
      <c r="R169" s="1"/>
      <c r="S169" s="1"/>
      <c r="T169" s="28">
        <f>SUM(T167:T168)</f>
        <v>1</v>
      </c>
      <c r="U169" s="28">
        <f t="shared" ref="U169:V169" si="6">SUM(U167:U168)</f>
        <v>1</v>
      </c>
      <c r="V169" s="28">
        <f t="shared" si="6"/>
        <v>1</v>
      </c>
      <c r="W169" s="28">
        <f>SUM(W167:W168)</f>
        <v>1</v>
      </c>
      <c r="X169" s="28">
        <f>SUM(X167:X168)</f>
        <v>1</v>
      </c>
      <c r="Y169" s="28">
        <f t="shared" ref="Y169:Z169" si="7">SUM(Y167:Y168)</f>
        <v>1</v>
      </c>
      <c r="Z169" s="28">
        <f t="shared" si="7"/>
        <v>1</v>
      </c>
      <c r="AA169" s="28">
        <f>SUM(AA167:AA168)</f>
        <v>1</v>
      </c>
      <c r="AB169" s="28">
        <f>SUM(AB167:AB168)</f>
        <v>1</v>
      </c>
      <c r="AC169" s="28">
        <f t="shared" ref="AC169" si="8">SUM(AC167:AC168)</f>
        <v>1</v>
      </c>
      <c r="AD169" s="28">
        <f>SUM(AD167:AD168)</f>
        <v>1</v>
      </c>
    </row>
  </sheetData>
  <sortState xmlns:xlrd2="http://schemas.microsoft.com/office/spreadsheetml/2017/richdata2" ref="A5:U36">
    <sortCondition descending="1" ref="U5:U36"/>
  </sortState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Sexuales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Dixie Mendoza Chaves</cp:lastModifiedBy>
  <dcterms:created xsi:type="dcterms:W3CDTF">2016-08-08T16:57:10Z</dcterms:created>
  <dcterms:modified xsi:type="dcterms:W3CDTF">2021-10-07T16:25:06Z</dcterms:modified>
</cp:coreProperties>
</file>