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iazr\Documents\ESTADÍSTICAS\2018\Delitos sexuales\"/>
    </mc:Choice>
  </mc:AlternateContent>
  <xr:revisionPtr revIDLastSave="0" documentId="8_{A5437160-A5C2-4207-9307-8F0D336AB51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Delitos Sexuale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'Delitos Sexuales'!$A$1:$S$33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43" i="1" l="1"/>
  <c r="AK42" i="1"/>
  <c r="AJ42" i="1"/>
  <c r="AK41" i="1"/>
  <c r="AJ41" i="1"/>
  <c r="AL41" i="1" s="1"/>
  <c r="AK40" i="1"/>
  <c r="AJ40" i="1"/>
  <c r="AK39" i="1"/>
  <c r="AJ39" i="1"/>
  <c r="AL39" i="1" s="1"/>
  <c r="R6" i="1"/>
  <c r="R29" i="1"/>
  <c r="R14" i="1"/>
  <c r="R16" i="1"/>
  <c r="R20" i="1"/>
  <c r="R30" i="1"/>
  <c r="R31" i="1"/>
  <c r="R18" i="1"/>
  <c r="R26" i="1"/>
  <c r="R27" i="1"/>
  <c r="R23" i="1"/>
  <c r="R32" i="1"/>
  <c r="R25" i="1"/>
  <c r="R28" i="1"/>
  <c r="AL40" i="1" l="1"/>
  <c r="AL42" i="1"/>
  <c r="L148" i="1"/>
  <c r="Z147" i="1" l="1"/>
  <c r="Z146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4" i="1"/>
  <c r="C83" i="1"/>
  <c r="B89" i="1"/>
  <c r="Q4" i="1"/>
  <c r="Q3" i="1"/>
  <c r="Q5" i="1"/>
  <c r="Q7" i="1"/>
  <c r="Q11" i="1"/>
  <c r="Q8" i="1"/>
  <c r="Q15" i="1"/>
  <c r="Q10" i="1"/>
  <c r="Q17" i="1"/>
  <c r="Q9" i="1"/>
  <c r="Q12" i="1"/>
  <c r="Q13" i="1"/>
  <c r="Q19" i="1"/>
  <c r="Q21" i="1"/>
  <c r="Q22" i="1"/>
  <c r="Q24" i="1"/>
  <c r="Q2" i="1"/>
  <c r="Z148" i="1" l="1"/>
  <c r="E105" i="1"/>
  <c r="I105" i="1"/>
  <c r="Q105" i="1"/>
  <c r="G105" i="1"/>
  <c r="K105" i="1"/>
  <c r="O105" i="1"/>
  <c r="B87" i="1"/>
  <c r="C105" i="1"/>
  <c r="N105" i="1"/>
  <c r="J105" i="1"/>
  <c r="M105" i="1"/>
  <c r="D105" i="1"/>
  <c r="H105" i="1"/>
  <c r="L105" i="1"/>
  <c r="P105" i="1"/>
  <c r="B85" i="1"/>
  <c r="F105" i="1"/>
  <c r="B104" i="1"/>
  <c r="B103" i="1"/>
  <c r="B101" i="1"/>
  <c r="B100" i="1"/>
  <c r="B99" i="1"/>
  <c r="B97" i="1"/>
  <c r="B96" i="1"/>
  <c r="B95" i="1"/>
  <c r="B92" i="1"/>
  <c r="B86" i="1"/>
  <c r="B102" i="1"/>
  <c r="B98" i="1"/>
  <c r="B94" i="1"/>
  <c r="B93" i="1"/>
  <c r="B91" i="1"/>
  <c r="B88" i="1"/>
  <c r="B90" i="1"/>
  <c r="B83" i="1"/>
  <c r="B105" i="1" l="1"/>
  <c r="C110" i="1"/>
  <c r="Q33" i="1"/>
  <c r="K148" i="1" l="1"/>
  <c r="Y147" i="1" l="1"/>
  <c r="Y146" i="1"/>
  <c r="P4" i="1"/>
  <c r="R4" i="1" s="1"/>
  <c r="P3" i="1"/>
  <c r="R3" i="1" s="1"/>
  <c r="P5" i="1"/>
  <c r="R5" i="1" s="1"/>
  <c r="P7" i="1"/>
  <c r="R7" i="1" s="1"/>
  <c r="P11" i="1"/>
  <c r="R11" i="1" s="1"/>
  <c r="P8" i="1"/>
  <c r="R8" i="1" s="1"/>
  <c r="P15" i="1"/>
  <c r="R15" i="1" s="1"/>
  <c r="P10" i="1"/>
  <c r="R10" i="1" s="1"/>
  <c r="P17" i="1"/>
  <c r="R17" i="1" s="1"/>
  <c r="P9" i="1"/>
  <c r="R9" i="1" s="1"/>
  <c r="P12" i="1"/>
  <c r="R12" i="1" s="1"/>
  <c r="P13" i="1"/>
  <c r="R13" i="1" s="1"/>
  <c r="P19" i="1"/>
  <c r="R19" i="1" s="1"/>
  <c r="P21" i="1"/>
  <c r="R21" i="1" s="1"/>
  <c r="P22" i="1"/>
  <c r="R22" i="1" s="1"/>
  <c r="P24" i="1"/>
  <c r="R24" i="1" s="1"/>
  <c r="P2" i="1"/>
  <c r="R2" i="1" s="1"/>
  <c r="J148" i="1"/>
  <c r="Y148" i="1" l="1"/>
  <c r="C112" i="1"/>
  <c r="P33" i="1"/>
  <c r="X147" i="1"/>
  <c r="X146" i="1"/>
  <c r="D148" i="1"/>
  <c r="R146" i="1" s="1"/>
  <c r="I148" i="1"/>
  <c r="W147" i="1" s="1"/>
  <c r="O33" i="1"/>
  <c r="C33" i="1"/>
  <c r="D33" i="1"/>
  <c r="E33" i="1"/>
  <c r="F33" i="1"/>
  <c r="G33" i="1"/>
  <c r="H33" i="1"/>
  <c r="I33" i="1"/>
  <c r="J33" i="1"/>
  <c r="K33" i="1"/>
  <c r="L33" i="1"/>
  <c r="M33" i="1"/>
  <c r="N33" i="1"/>
  <c r="B33" i="1"/>
  <c r="H148" i="1"/>
  <c r="V146" i="1" s="1"/>
  <c r="G148" i="1"/>
  <c r="U147" i="1" s="1"/>
  <c r="F148" i="1"/>
  <c r="T146" i="1" s="1"/>
  <c r="E148" i="1"/>
  <c r="S147" i="1" s="1"/>
  <c r="C117" i="1"/>
  <c r="C115" i="1"/>
  <c r="C114" i="1"/>
  <c r="R33" i="1" l="1"/>
  <c r="X148" i="1"/>
  <c r="W146" i="1"/>
  <c r="W148" i="1" s="1"/>
  <c r="U146" i="1"/>
  <c r="U148" i="1" s="1"/>
  <c r="C116" i="1"/>
  <c r="C111" i="1"/>
  <c r="C113" i="1"/>
  <c r="T147" i="1"/>
  <c r="T148" i="1" s="1"/>
  <c r="R147" i="1"/>
  <c r="R148" i="1" s="1"/>
  <c r="S146" i="1"/>
  <c r="S148" i="1" s="1"/>
  <c r="V147" i="1"/>
  <c r="V148" i="1" s="1"/>
  <c r="S2" i="1" l="1"/>
  <c r="S5" i="1"/>
  <c r="S6" i="1"/>
  <c r="S22" i="1"/>
  <c r="S32" i="1"/>
  <c r="S19" i="1"/>
  <c r="S10" i="1"/>
  <c r="S27" i="1"/>
  <c r="S7" i="1"/>
  <c r="S11" i="1"/>
  <c r="S16" i="1"/>
  <c r="S28" i="1"/>
  <c r="S9" i="1"/>
  <c r="S30" i="1"/>
  <c r="S3" i="1"/>
  <c r="S13" i="1"/>
  <c r="S31" i="1"/>
  <c r="S25" i="1"/>
  <c r="S4" i="1"/>
  <c r="S17" i="1"/>
  <c r="S24" i="1"/>
  <c r="S29" i="1"/>
  <c r="S18" i="1"/>
  <c r="S20" i="1"/>
  <c r="S23" i="1"/>
  <c r="S12" i="1"/>
  <c r="S8" i="1"/>
  <c r="S26" i="1"/>
  <c r="S15" i="1"/>
  <c r="S14" i="1"/>
  <c r="S21" i="1"/>
</calcChain>
</file>

<file path=xl/sharedStrings.xml><?xml version="1.0" encoding="utf-8"?>
<sst xmlns="http://schemas.openxmlformats.org/spreadsheetml/2006/main" count="277" uniqueCount="88">
  <si>
    <t>Delito (adultos)</t>
  </si>
  <si>
    <t>Total por delito</t>
  </si>
  <si>
    <t>Abusos sexuales contra personas menores de edad e incapaces</t>
  </si>
  <si>
    <t>Violación</t>
  </si>
  <si>
    <t>Relaciones sexuales con personas menores de edad</t>
  </si>
  <si>
    <t>Abusos sexuales contra menor e incapaces (tentativa de)</t>
  </si>
  <si>
    <t>Abusos sexuales contra las personas mayores de edad</t>
  </si>
  <si>
    <t>Relaciones sexuales con menores (tentativa de)</t>
  </si>
  <si>
    <t>Abusos deshonestos</t>
  </si>
  <si>
    <t>-</t>
  </si>
  <si>
    <t>Abusos sexuales contra mayor (tentativa de)</t>
  </si>
  <si>
    <t>Corrupción de menores de edad o incapaz</t>
  </si>
  <si>
    <t>Proxenetismo</t>
  </si>
  <si>
    <t>Violación (tentativa de)</t>
  </si>
  <si>
    <t>Relaciones sexuales remuneradas con menores de edad</t>
  </si>
  <si>
    <t>Difusión de pornografía</t>
  </si>
  <si>
    <t>Violación calificada</t>
  </si>
  <si>
    <t>Trata de personas</t>
  </si>
  <si>
    <t>Rapto como delito de acción pública</t>
  </si>
  <si>
    <t>Proxenetismo Agravado</t>
  </si>
  <si>
    <t>Relaciones sexuales remunerados con personas menores de edad (tentativa de)</t>
  </si>
  <si>
    <t>Fabricación, produción o reproducción de pornografía</t>
  </si>
  <si>
    <t>Corrupción de menores agravada</t>
  </si>
  <si>
    <t>Seducción o encuentros con menores por medios electrónicos</t>
  </si>
  <si>
    <t>Tenencia de material pornográfico</t>
  </si>
  <si>
    <t>Rapto Impropio</t>
  </si>
  <si>
    <t>Violación (cómplice de)</t>
  </si>
  <si>
    <t>Rapto propio</t>
  </si>
  <si>
    <t>Abusos deshonestos (tentativa de)</t>
  </si>
  <si>
    <t>Rufianería</t>
  </si>
  <si>
    <t>Total delitos sexuales por año</t>
  </si>
  <si>
    <t>Delito</t>
  </si>
  <si>
    <t>TOTAL</t>
  </si>
  <si>
    <t>Primero San José</t>
  </si>
  <si>
    <t>Segundo San José</t>
  </si>
  <si>
    <t>Tercero San José</t>
  </si>
  <si>
    <t>Primero Alajuela</t>
  </si>
  <si>
    <t>Segundo Alajuela</t>
  </si>
  <si>
    <t>Tercero Alajuela</t>
  </si>
  <si>
    <t>Cartago</t>
  </si>
  <si>
    <t>Heredia</t>
  </si>
  <si>
    <t>Primero Guanacaste</t>
  </si>
  <si>
    <t>Segundo Guanacaste</t>
  </si>
  <si>
    <t>Puntarenas</t>
  </si>
  <si>
    <t>Primero Zona Sur</t>
  </si>
  <si>
    <t>Segundo Zona Sur</t>
  </si>
  <si>
    <t>Primero Zona Atlántica</t>
  </si>
  <si>
    <t>Segundo Zona Atlática</t>
  </si>
  <si>
    <t>San José</t>
  </si>
  <si>
    <t>Alajuela</t>
  </si>
  <si>
    <t>Guanacaste</t>
  </si>
  <si>
    <t>Zona Sur</t>
  </si>
  <si>
    <t>Zona Atlántica</t>
  </si>
  <si>
    <t xml:space="preserve">Actos sexuales remunerados con personas menores de edad </t>
  </si>
  <si>
    <t>Actos sexuales remunerados con personas menores de edad (tentativa de)</t>
  </si>
  <si>
    <t>Total por Circuito Judicial</t>
  </si>
  <si>
    <t>Provincia</t>
  </si>
  <si>
    <t>Delitos Sexuales</t>
  </si>
  <si>
    <t xml:space="preserve">Puntarenas </t>
  </si>
  <si>
    <t>Sentencias</t>
  </si>
  <si>
    <t>Absolutoria</t>
  </si>
  <si>
    <t>Condenatoria</t>
  </si>
  <si>
    <t>Total</t>
  </si>
  <si>
    <t>Rapto con fin de matrimonio</t>
  </si>
  <si>
    <t>Participación de terceros relacionados con la víctima que abusen de su autoridad o cargo</t>
  </si>
  <si>
    <t>% Participación</t>
  </si>
  <si>
    <t>Abusos sexuales contra las personas mayores de edad  (tentativa de)</t>
  </si>
  <si>
    <t>Corrupción de una persona menor de edad e incapaz</t>
  </si>
  <si>
    <t xml:space="preserve"> Abusos sexuales contra las personas mayores de edad</t>
  </si>
  <si>
    <t xml:space="preserve"> Abusos sexuales contra personas menores de edad e incapaces (tentativa de)</t>
  </si>
  <si>
    <t xml:space="preserve"> Abusos sexuales contra personas menores de edad e incapaces</t>
  </si>
  <si>
    <t xml:space="preserve"> Actos sexuales remunerados con personas menores de edad </t>
  </si>
  <si>
    <t xml:space="preserve"> Corrupción de menores agravada</t>
  </si>
  <si>
    <t xml:space="preserve"> Difusión de pornografía</t>
  </si>
  <si>
    <t xml:space="preserve"> Fabricación, producción o reproducción de pornografía</t>
  </si>
  <si>
    <t xml:space="preserve"> Proxenetismo</t>
  </si>
  <si>
    <t xml:space="preserve"> Proxenetismo Agravado</t>
  </si>
  <si>
    <t xml:space="preserve"> Rapto Impropio</t>
  </si>
  <si>
    <t xml:space="preserve"> Rapto propio</t>
  </si>
  <si>
    <t xml:space="preserve"> Relaciones sexuales remuneradas con personas menores de edad (tentativa de)</t>
  </si>
  <si>
    <t xml:space="preserve"> Relaciones sexuales con menores (tentativa de)</t>
  </si>
  <si>
    <t xml:space="preserve"> Relaciones sexuales con personas menores de edad</t>
  </si>
  <si>
    <t xml:space="preserve"> Rufianería</t>
  </si>
  <si>
    <t xml:space="preserve"> Seducción o encuentros con menores por medios electrónicos</t>
  </si>
  <si>
    <t xml:space="preserve"> Tenencia de material pornográfico</t>
  </si>
  <si>
    <t xml:space="preserve"> Trata de personas</t>
  </si>
  <si>
    <t xml:space="preserve"> Violación</t>
  </si>
  <si>
    <t xml:space="preserve"> Violación calificada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</si>
</sst>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4" borderId="0" xfId="0" applyFill="1" applyBorder="1" applyAlignment="1">
      <alignment horizontal="center" vertical="center"/>
    </xf>
    <xf numFmtId="164" fontId="0" fillId="4" borderId="0" xfId="1" applyNumberFormat="1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 wrapText="1"/>
    </xf>
    <xf numFmtId="164" fontId="0" fillId="4" borderId="0" xfId="0" applyNumberFormat="1" applyFill="1" applyBorder="1" applyAlignment="1">
      <alignment vertical="center"/>
    </xf>
    <xf numFmtId="165" fontId="3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37" fontId="0" fillId="4" borderId="0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4" borderId="0" xfId="3" applyFont="1" applyFill="1" applyBorder="1"/>
    <xf numFmtId="37" fontId="7" fillId="5" borderId="0" xfId="1" applyNumberFormat="1" applyFont="1" applyFill="1" applyBorder="1" applyAlignment="1" applyProtection="1">
      <alignment horizontal="center" vertical="center"/>
    </xf>
    <xf numFmtId="37" fontId="7" fillId="5" borderId="0" xfId="1" applyNumberFormat="1" applyFont="1" applyFill="1" applyBorder="1" applyAlignment="1">
      <alignment horizontal="center" vertical="center"/>
    </xf>
    <xf numFmtId="37" fontId="8" fillId="4" borderId="0" xfId="1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 applyProtection="1">
      <alignment horizontal="left"/>
    </xf>
    <xf numFmtId="37" fontId="7" fillId="4" borderId="0" xfId="1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left"/>
    </xf>
    <xf numFmtId="3" fontId="7" fillId="5" borderId="0" xfId="3" applyNumberFormat="1" applyFont="1" applyFill="1" applyBorder="1" applyAlignment="1">
      <alignment horizontal="left" wrapText="1"/>
    </xf>
    <xf numFmtId="0" fontId="7" fillId="4" borderId="0" xfId="3" applyFont="1" applyFill="1" applyBorder="1" applyAlignment="1" applyProtection="1">
      <alignment horizontal="left"/>
    </xf>
    <xf numFmtId="3" fontId="7" fillId="4" borderId="0" xfId="3" applyNumberFormat="1" applyFont="1" applyFill="1" applyBorder="1" applyAlignment="1">
      <alignment horizontal="left" wrapText="1"/>
    </xf>
    <xf numFmtId="37" fontId="6" fillId="3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10" fontId="0" fillId="4" borderId="0" xfId="2" applyNumberFormat="1" applyFont="1" applyFill="1" applyBorder="1" applyAlignment="1">
      <alignment horizontal="center" vertical="center"/>
    </xf>
    <xf numFmtId="10" fontId="3" fillId="7" borderId="0" xfId="2" applyNumberFormat="1" applyFont="1" applyFill="1" applyBorder="1" applyAlignment="1">
      <alignment horizontal="center" vertical="center"/>
    </xf>
    <xf numFmtId="37" fontId="0" fillId="4" borderId="0" xfId="0" applyNumberFormat="1" applyFill="1" applyBorder="1" applyAlignment="1">
      <alignment horizontal="center" vertical="center"/>
    </xf>
    <xf numFmtId="3" fontId="0" fillId="2" borderId="0" xfId="1" applyNumberFormat="1" applyFont="1" applyFill="1" applyBorder="1" applyAlignment="1">
      <alignment horizontal="center"/>
    </xf>
    <xf numFmtId="3" fontId="0" fillId="4" borderId="0" xfId="1" applyNumberFormat="1" applyFont="1" applyFill="1" applyBorder="1" applyAlignment="1">
      <alignment horizontal="center" vertical="center"/>
    </xf>
    <xf numFmtId="3" fontId="0" fillId="4" borderId="0" xfId="0" applyNumberFormat="1" applyFill="1" applyBorder="1" applyAlignment="1">
      <alignment horizontal="center" vertical="center"/>
    </xf>
    <xf numFmtId="165" fontId="2" fillId="4" borderId="0" xfId="2" applyNumberFormat="1" applyFont="1" applyFill="1" applyBorder="1" applyAlignment="1">
      <alignment horizontal="center" vertical="center"/>
    </xf>
    <xf numFmtId="165" fontId="0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3" fontId="0" fillId="8" borderId="0" xfId="1" applyNumberFormat="1" applyFont="1" applyFill="1" applyBorder="1" applyAlignment="1">
      <alignment horizontal="center"/>
    </xf>
    <xf numFmtId="37" fontId="0" fillId="8" borderId="0" xfId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</cellXfs>
  <cellStyles count="6">
    <cellStyle name="Comma 2" xfId="4" xr:uid="{00000000-0005-0000-0000-000000000000}"/>
    <cellStyle name="Millares" xfId="1" builtinId="3"/>
    <cellStyle name="Normal" xfId="0" builtinId="0"/>
    <cellStyle name="Normal 2" xfId="5" xr:uid="{00000000-0005-0000-0000-000003000000}"/>
    <cellStyle name="Normal_Entrada al sistema penal 2013 Anual" xfId="3" xr:uid="{00000000-0005-0000-0000-000004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 sz="1100"/>
            </a:pPr>
            <a:r>
              <a:rPr lang="en-US" sz="1100" baseline="0"/>
              <a:t>Histórico de la e</a:t>
            </a:r>
            <a:r>
              <a:rPr lang="en-US" sz="1100"/>
              <a:t>ntrada neta</a:t>
            </a:r>
            <a:r>
              <a:rPr lang="en-US" sz="1100" baseline="0"/>
              <a:t> en las Fiscalías Penales de Adultos por concepto de delitos sexuales, haciendo la segregación para los cinco delitos de mayor relevancia por esta causa.</a:t>
            </a:r>
          </a:p>
          <a:p>
            <a:pPr>
              <a:defRPr lang="ru-RU" sz="1100"/>
            </a:pPr>
            <a:r>
              <a:rPr lang="en-US" sz="1100" baseline="0"/>
              <a:t>Periodo 2014-2018.</a:t>
            </a:r>
            <a:r>
              <a:rPr lang="en-US" sz="1100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789103902651218E-2"/>
          <c:y val="9.5162147284780896E-2"/>
          <c:w val="0.74165107800017049"/>
          <c:h val="0.7932843500945360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'Delitos Sexuales'!$A$2</c:f>
              <c:strCache>
                <c:ptCount val="1"/>
                <c:pt idx="0">
                  <c:v>Abusos sexuales contra personas menores de edad e incapaces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>
                  <a:defRPr b="1"/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Sexuales'!$B$1:$Q$1</c15:sqref>
                  </c15:fullRef>
                </c:ext>
              </c:extLst>
              <c:f>'Delitos Sexuales'!$M$1:$Q$1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Sexuales'!$B$2:$Q$2</c15:sqref>
                  </c15:fullRef>
                </c:ext>
              </c:extLst>
              <c:f>'Delitos Sexuales'!$M$2:$Q$2</c:f>
              <c:numCache>
                <c:formatCode>#,##0_);\(#,##0\)</c:formatCode>
                <c:ptCount val="5"/>
                <c:pt idx="0">
                  <c:v>2782</c:v>
                </c:pt>
                <c:pt idx="1">
                  <c:v>2623</c:v>
                </c:pt>
                <c:pt idx="2">
                  <c:v>2826</c:v>
                </c:pt>
                <c:pt idx="3">
                  <c:v>3598</c:v>
                </c:pt>
                <c:pt idx="4">
                  <c:v>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B-4DCE-A333-407DB0FD5FAC}"/>
            </c:ext>
          </c:extLst>
        </c:ser>
        <c:ser>
          <c:idx val="4"/>
          <c:order val="2"/>
          <c:tx>
            <c:strRef>
              <c:f>'Delitos Sexuales'!$A$4</c:f>
              <c:strCache>
                <c:ptCount val="1"/>
                <c:pt idx="0">
                  <c:v>Violación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Sexuales'!$B$1:$Q$1</c15:sqref>
                  </c15:fullRef>
                </c:ext>
              </c:extLst>
              <c:f>'Delitos Sexuales'!$M$1:$Q$1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Sexuales'!$B$4:$Q$4</c15:sqref>
                  </c15:fullRef>
                </c:ext>
              </c:extLst>
              <c:f>'Delitos Sexuales'!$M$4:$Q$4</c:f>
              <c:numCache>
                <c:formatCode>#,##0_);\(#,##0\)</c:formatCode>
                <c:ptCount val="5"/>
                <c:pt idx="0">
                  <c:v>1530</c:v>
                </c:pt>
                <c:pt idx="1">
                  <c:v>1432</c:v>
                </c:pt>
                <c:pt idx="2">
                  <c:v>1470</c:v>
                </c:pt>
                <c:pt idx="3">
                  <c:v>1607</c:v>
                </c:pt>
                <c:pt idx="4">
                  <c:v>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7B-4DCE-A333-407DB0FD5FAC}"/>
            </c:ext>
          </c:extLst>
        </c:ser>
        <c:ser>
          <c:idx val="3"/>
          <c:order val="3"/>
          <c:tx>
            <c:strRef>
              <c:f>'Delitos Sexuales'!$A$3</c:f>
              <c:strCache>
                <c:ptCount val="1"/>
                <c:pt idx="0">
                  <c:v>Relaciones sexuales con personas menores de 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Sexuales'!$B$1:$Q$1</c15:sqref>
                  </c15:fullRef>
                </c:ext>
              </c:extLst>
              <c:f>'Delitos Sexuales'!$M$1:$Q$1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Sexuales'!$B$3:$Q$3</c15:sqref>
                  </c15:fullRef>
                </c:ext>
              </c:extLst>
              <c:f>'Delitos Sexuales'!$M$3:$Q$3</c:f>
              <c:numCache>
                <c:formatCode>#,##0_);\(#,##0\)</c:formatCode>
                <c:ptCount val="5"/>
                <c:pt idx="0">
                  <c:v>914</c:v>
                </c:pt>
                <c:pt idx="1">
                  <c:v>938</c:v>
                </c:pt>
                <c:pt idx="2">
                  <c:v>1067</c:v>
                </c:pt>
                <c:pt idx="3">
                  <c:v>2220</c:v>
                </c:pt>
                <c:pt idx="4">
                  <c:v>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B-4DCE-A333-407DB0FD5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6646400"/>
        <c:axId val="66647936"/>
      </c:barChart>
      <c:barChart>
        <c:barDir val="col"/>
        <c:grouping val="stacked"/>
        <c:varyColors val="0"/>
        <c:ser>
          <c:idx val="11"/>
          <c:order val="0"/>
          <c:tx>
            <c:strRef>
              <c:f>'Delitos Sexuales'!$A$5</c:f>
              <c:strCache>
                <c:ptCount val="1"/>
                <c:pt idx="0">
                  <c:v>Abusos sexuales contra las personas mayores de 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Sexuales'!$B$1:$Q$1</c15:sqref>
                  </c15:fullRef>
                </c:ext>
              </c:extLst>
              <c:f>'Delitos Sexuales'!$M$1:$Q$1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Sexuales'!$B$5:$Q$5</c15:sqref>
                  </c15:fullRef>
                </c:ext>
              </c:extLst>
              <c:f>'Delitos Sexuales'!$M$5:$Q$5</c:f>
              <c:numCache>
                <c:formatCode>#,##0_);\(#,##0\)</c:formatCode>
                <c:ptCount val="5"/>
                <c:pt idx="0">
                  <c:v>337</c:v>
                </c:pt>
                <c:pt idx="1">
                  <c:v>547</c:v>
                </c:pt>
                <c:pt idx="2">
                  <c:v>446</c:v>
                </c:pt>
                <c:pt idx="3">
                  <c:v>583</c:v>
                </c:pt>
                <c:pt idx="4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7B-4DCE-A333-407DB0FD5FAC}"/>
            </c:ext>
          </c:extLst>
        </c:ser>
        <c:ser>
          <c:idx val="5"/>
          <c:order val="4"/>
          <c:tx>
            <c:strRef>
              <c:f>'Delitos Sexuales'!$A$6</c:f>
              <c:strCache>
                <c:ptCount val="1"/>
                <c:pt idx="0">
                  <c:v>Abusos sexuales contra menor e incapaces (tentativa de)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-9.3962870756586817E-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E7-45E2-B5CA-DAFF81374476}"/>
                </c:ext>
              </c:extLst>
            </c:dLbl>
            <c:dLbl>
              <c:idx val="4"/>
              <c:layout>
                <c:manualLayout>
                  <c:x val="-1.3781061844296991E-16"/>
                  <c:y val="-1.59203980099502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E7-45E2-B5CA-DAFF81374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Sexuales'!$B$1:$Q$1</c15:sqref>
                  </c15:fullRef>
                </c:ext>
              </c:extLst>
              <c:f>'Delitos Sexuales'!$M$1:$Q$1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Sexuales'!$B$6:$Q$6</c15:sqref>
                  </c15:fullRef>
                </c:ext>
              </c:extLst>
              <c:f>'Delitos Sexuales'!$M$6:$Q$6</c:f>
              <c:numCache>
                <c:formatCode>#,##0_);\(#,##0\)</c:formatCode>
                <c:ptCount val="5"/>
                <c:pt idx="0">
                  <c:v>319</c:v>
                </c:pt>
                <c:pt idx="1">
                  <c:v>344</c:v>
                </c:pt>
                <c:pt idx="2">
                  <c:v>246</c:v>
                </c:pt>
                <c:pt idx="3">
                  <c:v>89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7B-4DCE-A333-407DB0FD5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51203960"/>
        <c:axId val="351202648"/>
      </c:barChart>
      <c:lineChart>
        <c:grouping val="standard"/>
        <c:varyColors val="0"/>
        <c:ser>
          <c:idx val="0"/>
          <c:order val="5"/>
          <c:tx>
            <c:strRef>
              <c:f>'Delitos Sexuales'!$A$33</c:f>
              <c:strCache>
                <c:ptCount val="1"/>
                <c:pt idx="0">
                  <c:v>Total delitos sexuales por año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Sexuales'!$B$33:$Q$33</c15:sqref>
                  </c15:fullRef>
                </c:ext>
              </c:extLst>
              <c:f>'Delitos Sexuales'!$M$33:$Q$33</c:f>
              <c:numCache>
                <c:formatCode>#,##0_);\(#,##0\)</c:formatCode>
                <c:ptCount val="5"/>
                <c:pt idx="0">
                  <c:v>6857</c:v>
                </c:pt>
                <c:pt idx="1">
                  <c:v>6811</c:v>
                </c:pt>
                <c:pt idx="2">
                  <c:v>6900</c:v>
                </c:pt>
                <c:pt idx="3">
                  <c:v>8818</c:v>
                </c:pt>
                <c:pt idx="4">
                  <c:v>10476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267B-4DCE-A333-407DB0FD5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03960"/>
        <c:axId val="351202648"/>
      </c:lineChart>
      <c:catAx>
        <c:axId val="666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66647936"/>
        <c:crosses val="autoZero"/>
        <c:auto val="1"/>
        <c:lblAlgn val="ctr"/>
        <c:lblOffset val="100"/>
        <c:noMultiLvlLbl val="0"/>
      </c:catAx>
      <c:valAx>
        <c:axId val="66647936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crossAx val="66646400"/>
        <c:crosses val="autoZero"/>
        <c:crossBetween val="between"/>
      </c:valAx>
      <c:valAx>
        <c:axId val="351202648"/>
        <c:scaling>
          <c:orientation val="minMax"/>
        </c:scaling>
        <c:delete val="1"/>
        <c:axPos val="r"/>
        <c:numFmt formatCode="#,##0_);\(#,##0\)" sourceLinked="1"/>
        <c:majorTickMark val="out"/>
        <c:minorTickMark val="none"/>
        <c:tickLblPos val="nextTo"/>
        <c:crossAx val="351203960"/>
        <c:crosses val="max"/>
        <c:crossBetween val="between"/>
      </c:valAx>
      <c:catAx>
        <c:axId val="351203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2026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922926634792922"/>
          <c:y val="0.41424774030905709"/>
          <c:w val="0.21239359598504501"/>
          <c:h val="0.21985305028360816"/>
        </c:manualLayout>
      </c:layout>
      <c:overlay val="0"/>
      <c:txPr>
        <a:bodyPr/>
        <a:lstStyle/>
        <a:p>
          <a:pPr>
            <a:defRPr lang="ru-RU" sz="1000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/>
            </a:pPr>
            <a:r>
              <a:rPr lang="en-US" sz="1000"/>
              <a:t>Gráfico 2.</a:t>
            </a:r>
            <a:r>
              <a:rPr lang="en-US" sz="1000" baseline="0"/>
              <a:t> </a:t>
            </a:r>
            <a:r>
              <a:rPr lang="en-US" sz="1000"/>
              <a:t>Distribución porcentual según</a:t>
            </a:r>
            <a:r>
              <a:rPr lang="en-US" sz="1000" baseline="0"/>
              <a:t> Circuito Judicial para </a:t>
            </a:r>
            <a:r>
              <a:rPr lang="en-US" sz="1000"/>
              <a:t>la cantidad de delitos sexuales entrados en las Fiscalías</a:t>
            </a:r>
            <a:r>
              <a:rPr lang="en-US" sz="1000" baseline="0"/>
              <a:t> </a:t>
            </a:r>
            <a:r>
              <a:rPr lang="en-US" sz="1000"/>
              <a:t>Penales de Adultos. </a:t>
            </a:r>
          </a:p>
          <a:p>
            <a:pPr>
              <a:defRPr lang="ru-RU"/>
            </a:pPr>
            <a:r>
              <a:rPr lang="en-US" sz="1000"/>
              <a:t>Periodo 2018.</a:t>
            </a:r>
          </a:p>
        </c:rich>
      </c:tx>
      <c:overlay val="0"/>
    </c:title>
    <c:autoTitleDeleted val="0"/>
    <c:view3D>
      <c:rotX val="30"/>
      <c:rotY val="31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'Delitos Sexuales'!$C$109</c:f>
              <c:strCache>
                <c:ptCount val="1"/>
                <c:pt idx="0">
                  <c:v>Delitos Sexuales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sz="800" b="1"/>
                </a:pPr>
                <a:endParaRPr lang="es-C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'Delitos Sexuales'!$B$110:$B$117</c:f>
              <c:strCache>
                <c:ptCount val="8"/>
                <c:pt idx="0">
                  <c:v>San José</c:v>
                </c:pt>
                <c:pt idx="1">
                  <c:v>Alajuela</c:v>
                </c:pt>
                <c:pt idx="2">
                  <c:v>Zona Atlántica</c:v>
                </c:pt>
                <c:pt idx="3">
                  <c:v>Zona Sur</c:v>
                </c:pt>
                <c:pt idx="4">
                  <c:v>Cartago</c:v>
                </c:pt>
                <c:pt idx="5">
                  <c:v>Heredia</c:v>
                </c:pt>
                <c:pt idx="6">
                  <c:v>Guanacaste</c:v>
                </c:pt>
                <c:pt idx="7">
                  <c:v>Puntarenas </c:v>
                </c:pt>
              </c:strCache>
            </c:strRef>
          </c:cat>
          <c:val>
            <c:numRef>
              <c:f>'Delitos Sexuales'!$C$110:$C$117</c:f>
              <c:numCache>
                <c:formatCode>_(* #,##0_);_(* \(#,##0\);_(* "-"??_);_(@_)</c:formatCode>
                <c:ptCount val="8"/>
                <c:pt idx="0">
                  <c:v>2369</c:v>
                </c:pt>
                <c:pt idx="1">
                  <c:v>2414</c:v>
                </c:pt>
                <c:pt idx="2">
                  <c:v>1593</c:v>
                </c:pt>
                <c:pt idx="3">
                  <c:v>974</c:v>
                </c:pt>
                <c:pt idx="4">
                  <c:v>960</c:v>
                </c:pt>
                <c:pt idx="5">
                  <c:v>753</c:v>
                </c:pt>
                <c:pt idx="6">
                  <c:v>842</c:v>
                </c:pt>
                <c:pt idx="7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2-4258-AB12-53C64C153A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 sz="1000"/>
            </a:pPr>
            <a:r>
              <a:rPr lang="en-US" sz="1000"/>
              <a:t>Gráfico 3. Cantidad de sentencias dictadas en los Tribunales Penales de Adultos por delitos cometidos en el ámbito sexual.</a:t>
            </a:r>
          </a:p>
          <a:p>
            <a:pPr>
              <a:defRPr lang="ru-RU" sz="1000"/>
            </a:pPr>
            <a:r>
              <a:rPr lang="en-US" sz="1000"/>
              <a:t>Periodo 2014-2018.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8040180401804023E-2"/>
          <c:y val="0.17097782601334319"/>
          <c:w val="0.81218454704232057"/>
          <c:h val="0.689945849130903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'Delitos Sexuales'!$C$146</c:f>
              <c:strCache>
                <c:ptCount val="1"/>
                <c:pt idx="0">
                  <c:v>Absolutoria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'Delitos Sexuales'!$H$145:$L$145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'Delitos Sexuales'!$H$146:$L$146</c:f>
              <c:numCache>
                <c:formatCode>#,##0</c:formatCode>
                <c:ptCount val="5"/>
                <c:pt idx="0">
                  <c:v>643</c:v>
                </c:pt>
                <c:pt idx="1">
                  <c:v>536</c:v>
                </c:pt>
                <c:pt idx="2">
                  <c:v>497</c:v>
                </c:pt>
                <c:pt idx="3" formatCode="General">
                  <c:v>536</c:v>
                </c:pt>
                <c:pt idx="4" formatCode="General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B5E-B115-8F639534C9E6}"/>
            </c:ext>
          </c:extLst>
        </c:ser>
        <c:ser>
          <c:idx val="2"/>
          <c:order val="1"/>
          <c:tx>
            <c:strRef>
              <c:f>'Delitos Sexuales'!$C$147</c:f>
              <c:strCache>
                <c:ptCount val="1"/>
                <c:pt idx="0">
                  <c:v>Condenatoria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'Delitos Sexuales'!$H$145:$L$145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'Delitos Sexuales'!$H$147:$L$147</c:f>
              <c:numCache>
                <c:formatCode>#,##0</c:formatCode>
                <c:ptCount val="5"/>
                <c:pt idx="0">
                  <c:v>783</c:v>
                </c:pt>
                <c:pt idx="1">
                  <c:v>647</c:v>
                </c:pt>
                <c:pt idx="2">
                  <c:v>694</c:v>
                </c:pt>
                <c:pt idx="3" formatCode="General">
                  <c:v>745</c:v>
                </c:pt>
                <c:pt idx="4" formatCode="General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B5E-B115-8F639534C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5890176"/>
        <c:axId val="85891712"/>
      </c:barChart>
      <c:lineChart>
        <c:grouping val="standard"/>
        <c:varyColors val="0"/>
        <c:ser>
          <c:idx val="3"/>
          <c:order val="2"/>
          <c:tx>
            <c:strRef>
              <c:f>'Delitos Sexuales'!$C$148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'Delitos Sexuales'!$H$145:$L$145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'Delitos Sexuales'!$H$148:$L$148</c:f>
              <c:numCache>
                <c:formatCode>#,##0</c:formatCode>
                <c:ptCount val="5"/>
                <c:pt idx="0">
                  <c:v>1426</c:v>
                </c:pt>
                <c:pt idx="1">
                  <c:v>1183</c:v>
                </c:pt>
                <c:pt idx="2">
                  <c:v>1191</c:v>
                </c:pt>
                <c:pt idx="3">
                  <c:v>1281</c:v>
                </c:pt>
                <c:pt idx="4">
                  <c:v>1523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952-4B5E-B115-8F639534C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90176"/>
        <c:axId val="85891712"/>
      </c:lineChart>
      <c:catAx>
        <c:axId val="858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85891712"/>
        <c:crosses val="autoZero"/>
        <c:auto val="1"/>
        <c:lblAlgn val="ctr"/>
        <c:lblOffset val="100"/>
        <c:noMultiLvlLbl val="0"/>
      </c:catAx>
      <c:valAx>
        <c:axId val="85891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5890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260754626291759"/>
          <c:y val="0.47246274631073659"/>
          <c:w val="8.3172314347512613E-2"/>
          <c:h val="0.14337293561381315"/>
        </c:manualLayout>
      </c:layout>
      <c:overlay val="0"/>
      <c:txPr>
        <a:bodyPr/>
        <a:lstStyle/>
        <a:p>
          <a:pPr>
            <a:defRPr lang="ru-RU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1695448</xdr:colOff>
      <xdr:row>34</xdr:row>
      <xdr:rowOff>47625</xdr:rowOff>
    </xdr:from>
    <xdr:to>
      <xdr:col>15</xdr:col>
      <xdr:colOff>257175</xdr:colOff>
      <xdr:row>78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3505198</xdr:colOff>
      <xdr:row>105</xdr:row>
      <xdr:rowOff>100010</xdr:rowOff>
    </xdr:from>
    <xdr:to>
      <xdr:col>9</xdr:col>
      <xdr:colOff>638175</xdr:colOff>
      <xdr:row>138</xdr:row>
      <xdr:rowOff>66674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847724</xdr:colOff>
      <xdr:row>149</xdr:row>
      <xdr:rowOff>100011</xdr:rowOff>
    </xdr:from>
    <xdr:to>
      <xdr:col>15</xdr:col>
      <xdr:colOff>571499</xdr:colOff>
      <xdr:row>187</xdr:row>
      <xdr:rowOff>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</cdr:x>
      <cdr:y>0.94833</cdr:y>
    </cdr:from>
    <cdr:to>
      <cdr:x>0.28711</cdr:x>
      <cdr:y>0.99336</cdr:y>
    </cdr:to>
    <cdr:pic>
      <cdr:nvPicPr>
        <cdr:cNvPr id="3" name="2 Imagen" descr="Subproceso de Estadística.png">
          <a:extLst xmlns:a="http://schemas.openxmlformats.org/drawingml/2006/main">
            <a:ext uri="{FF2B5EF4-FFF2-40B4-BE49-F238E27FC236}">
              <a16:creationId xmlns:a16="http://schemas.microsoft.com/office/drawing/2014/main" id="{86D65356-6AB4-479C-B204-C7545260C9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61" y="5943601"/>
          <a:ext cx="3868472" cy="28221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0.00413</cdr:x>
      <cdr:y>0.95897</cdr:y>
    </cdr:from>
    <cdr:to>
      <cdr:x>0.44677</cdr:x>
      <cdr:y>0.99846</cdr:y>
    </cdr:to>
    <cdr:pic>
      <cdr:nvPicPr>
        <cdr:cNvPr id="4" name="2 Imagen" descr="Subproceso de Estadística.png">
          <a:extLst xmlns:a="http://schemas.openxmlformats.org/drawingml/2006/main">
            <a:ext uri="{FF2B5EF4-FFF2-40B4-BE49-F238E27FC236}">
              <a16:creationId xmlns:a16="http://schemas.microsoft.com/office/drawing/2014/main" id="{29F45D93-5648-43BC-9912-5FAA84D0E0C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4489450"/>
          <a:ext cx="3402393" cy="18488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0.00735</cdr:x>
      <cdr:y>0.93822</cdr:y>
    </cdr:from>
    <cdr:to>
      <cdr:x>0.23916</cdr:x>
      <cdr:y>0.9767</cdr:y>
    </cdr:to>
    <cdr:pic>
      <cdr:nvPicPr>
        <cdr:cNvPr id="3" name="2 Imagen" descr="Subproceso de Estadística.png">
          <a:extLst xmlns:a="http://schemas.openxmlformats.org/drawingml/2006/main">
            <a:ext uri="{FF2B5EF4-FFF2-40B4-BE49-F238E27FC236}">
              <a16:creationId xmlns:a16="http://schemas.microsoft.com/office/drawing/2014/main" id="{F0D84506-0845-47D3-ACA4-C74122B8E8C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4508500"/>
          <a:ext cx="3402393" cy="184889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eonce\Desktop\Asuntos%20y%20solicitudes%20varias\Revisiones%20como%20profesional%20(cierres%20anuales)\2017\Fiscal&#237;as%20Penales\Entrada%20Neta\Final\Cuadros%20Entrada%20Neta%20M.P.%202017%20(19%20Julio%20201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eonce\Desktop\Delitos%20Sexuales%20y%20LPVcM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eonce\Desktop\Asuntos%20y%20solicitudes%20varias\Revisiones%20como%20profesional%20(cierres%20anuales)\2018\ENTRADA%20NETA\Anual%20(DEFINITIVO)\Cuadros%20Entrada%20Neta%20M.P.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  <sheetName val="C-5"/>
    </sheetNames>
    <sheetDataSet>
      <sheetData sheetId="0"/>
      <sheetData sheetId="1"/>
      <sheetData sheetId="2"/>
      <sheetData sheetId="3">
        <row r="49">
          <cell r="A49" t="str">
            <v>Abusos sexuales contra las personas mayores de edad</v>
          </cell>
          <cell r="B49">
            <v>602</v>
          </cell>
          <cell r="C49">
            <v>583</v>
          </cell>
        </row>
        <row r="50">
          <cell r="A50" t="str">
            <v>Abusos sexuales contra las personas mayores de edad  (tentativa de)</v>
          </cell>
          <cell r="B50">
            <v>20</v>
          </cell>
          <cell r="C50">
            <v>20</v>
          </cell>
        </row>
        <row r="51">
          <cell r="A51" t="str">
            <v>Abusos sexuales contra personas menores de edad e incapaces (tentativa de)</v>
          </cell>
          <cell r="B51">
            <v>92</v>
          </cell>
          <cell r="C51">
            <v>89</v>
          </cell>
        </row>
        <row r="52">
          <cell r="A52" t="str">
            <v>Abusos sexuales contra personas menores de edad e incapaces</v>
          </cell>
          <cell r="B52">
            <v>4282</v>
          </cell>
          <cell r="C52">
            <v>3598</v>
          </cell>
        </row>
        <row r="53">
          <cell r="A53" t="str">
            <v xml:space="preserve">Actos sexuales remunerados con personas menores de edad </v>
          </cell>
          <cell r="B53">
            <v>44</v>
          </cell>
          <cell r="C53">
            <v>43</v>
          </cell>
        </row>
        <row r="54">
          <cell r="A54" t="str">
            <v>Corrupción de menores agravada</v>
          </cell>
          <cell r="B54">
            <v>4</v>
          </cell>
          <cell r="C54">
            <v>4</v>
          </cell>
        </row>
        <row r="55">
          <cell r="A55" t="str">
            <v>Corrupción de una persona menor de edad e incapaz</v>
          </cell>
          <cell r="B55">
            <v>6</v>
          </cell>
          <cell r="C55">
            <v>6</v>
          </cell>
        </row>
        <row r="56">
          <cell r="A56" t="str">
            <v>Difusión de pornografía</v>
          </cell>
          <cell r="B56">
            <v>293</v>
          </cell>
          <cell r="C56">
            <v>182</v>
          </cell>
        </row>
        <row r="57">
          <cell r="A57" t="str">
            <v>Fabricación, producción o reproducción de pornografía</v>
          </cell>
          <cell r="B57">
            <v>20</v>
          </cell>
          <cell r="C57">
            <v>18</v>
          </cell>
        </row>
        <row r="58">
          <cell r="A58" t="str">
            <v>Proxenetismo</v>
          </cell>
          <cell r="B58">
            <v>55</v>
          </cell>
          <cell r="C58">
            <v>53</v>
          </cell>
        </row>
        <row r="59">
          <cell r="A59" t="str">
            <v>Proxenetismo Agravado</v>
          </cell>
          <cell r="B59">
            <v>16</v>
          </cell>
          <cell r="C59">
            <v>16</v>
          </cell>
        </row>
        <row r="60">
          <cell r="A60" t="str">
            <v>Rapto Impropio</v>
          </cell>
          <cell r="B60">
            <v>7</v>
          </cell>
          <cell r="C60">
            <v>7</v>
          </cell>
        </row>
        <row r="61">
          <cell r="A61" t="str">
            <v>Rapto propio</v>
          </cell>
          <cell r="B61">
            <v>6</v>
          </cell>
          <cell r="C61">
            <v>6</v>
          </cell>
        </row>
        <row r="62">
          <cell r="A62" t="str">
            <v>Relaciones sexuales con menores (tentativa de)</v>
          </cell>
          <cell r="B62">
            <v>59</v>
          </cell>
          <cell r="C62">
            <v>59</v>
          </cell>
        </row>
        <row r="63">
          <cell r="A63" t="str">
            <v>Relaciones sexuales con personas menores de edad</v>
          </cell>
          <cell r="B63">
            <v>2489</v>
          </cell>
          <cell r="C63">
            <v>2220</v>
          </cell>
        </row>
        <row r="64">
          <cell r="A64" t="str">
            <v>Relaciones sexuales remuneradas con personas menores de edad (tentativa de)</v>
          </cell>
          <cell r="B64">
            <v>2</v>
          </cell>
          <cell r="C64">
            <v>2</v>
          </cell>
        </row>
        <row r="65">
          <cell r="A65" t="str">
            <v>Rufianería</v>
          </cell>
          <cell r="B65">
            <v>4</v>
          </cell>
          <cell r="C65">
            <v>4</v>
          </cell>
        </row>
        <row r="66">
          <cell r="A66" t="str">
            <v>Seducción o encuentros con menores por medios electrónicos</v>
          </cell>
          <cell r="B66">
            <v>163</v>
          </cell>
          <cell r="C66">
            <v>141</v>
          </cell>
        </row>
        <row r="67">
          <cell r="A67" t="str">
            <v>Tenencia de material pornográfico</v>
          </cell>
          <cell r="B67">
            <v>13</v>
          </cell>
          <cell r="C67">
            <v>11</v>
          </cell>
        </row>
        <row r="68">
          <cell r="A68" t="str">
            <v>Trata de personas</v>
          </cell>
          <cell r="B68">
            <v>139</v>
          </cell>
          <cell r="C68">
            <v>137</v>
          </cell>
        </row>
        <row r="69">
          <cell r="A69" t="str">
            <v>Violación</v>
          </cell>
          <cell r="B69">
            <v>1814</v>
          </cell>
          <cell r="C69">
            <v>1607</v>
          </cell>
        </row>
        <row r="70">
          <cell r="A70" t="str">
            <v>Violación calificada</v>
          </cell>
          <cell r="B70">
            <v>14</v>
          </cell>
          <cell r="C70">
            <v>12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"/>
      <sheetName val="C-4"/>
      <sheetName val="C-5"/>
    </sheetNames>
    <sheetDataSet>
      <sheetData sheetId="0" refreshError="1">
        <row r="15">
          <cell r="A15" t="str">
            <v>Abusos sexuales contra las personas mayores de edad</v>
          </cell>
          <cell r="B15">
            <v>302</v>
          </cell>
          <cell r="C15">
            <v>288</v>
          </cell>
        </row>
        <row r="16">
          <cell r="A16" t="str">
            <v>Abusos sexuales contra las personas mayores de edad  (tentativa de)</v>
          </cell>
          <cell r="B16">
            <v>0</v>
          </cell>
          <cell r="C16">
            <v>0</v>
          </cell>
        </row>
        <row r="17">
          <cell r="A17" t="str">
            <v>Abusos sexuales contra personas menores de edad e incapaces (tentativa de)</v>
          </cell>
          <cell r="B17">
            <v>10</v>
          </cell>
          <cell r="C17">
            <v>10</v>
          </cell>
        </row>
        <row r="18">
          <cell r="A18" t="str">
            <v>Abusos sexuales contra personas menores de edad e incapaces</v>
          </cell>
          <cell r="B18">
            <v>4386</v>
          </cell>
          <cell r="C18">
            <v>3734</v>
          </cell>
        </row>
        <row r="19">
          <cell r="A19" t="str">
            <v xml:space="preserve">Actos sexuales remunerados con personas menores de edad </v>
          </cell>
          <cell r="B19">
            <v>41</v>
          </cell>
          <cell r="C19">
            <v>38</v>
          </cell>
        </row>
        <row r="20">
          <cell r="A20" t="str">
            <v>Corrupción de menores agravada</v>
          </cell>
          <cell r="B20">
            <v>159</v>
          </cell>
          <cell r="C20">
            <v>158</v>
          </cell>
        </row>
        <row r="21">
          <cell r="A21" t="str">
            <v>Corrupción de una persona menor de edad e incapaz</v>
          </cell>
          <cell r="B21">
            <v>11</v>
          </cell>
          <cell r="C21">
            <v>0</v>
          </cell>
        </row>
        <row r="22">
          <cell r="A22" t="str">
            <v>Difusión de pornografía</v>
          </cell>
          <cell r="B22">
            <v>313</v>
          </cell>
          <cell r="C22">
            <v>202</v>
          </cell>
        </row>
        <row r="23">
          <cell r="A23" t="str">
            <v>Fabricación, producción o reproducción de pornografía</v>
          </cell>
          <cell r="B23">
            <v>34</v>
          </cell>
          <cell r="C23">
            <v>30</v>
          </cell>
        </row>
        <row r="24">
          <cell r="A24" t="str">
            <v>Proxenetismo</v>
          </cell>
          <cell r="B24">
            <v>42</v>
          </cell>
          <cell r="C24">
            <v>41</v>
          </cell>
        </row>
        <row r="25">
          <cell r="A25" t="str">
            <v>Proxenetismo Agravado</v>
          </cell>
          <cell r="B25">
            <v>8</v>
          </cell>
          <cell r="C25">
            <v>8</v>
          </cell>
        </row>
        <row r="26">
          <cell r="A26" t="str">
            <v>Rapto Impropio</v>
          </cell>
          <cell r="B26">
            <v>7</v>
          </cell>
          <cell r="C26">
            <v>6</v>
          </cell>
        </row>
        <row r="27">
          <cell r="A27" t="str">
            <v>Rapto propio</v>
          </cell>
          <cell r="B27">
            <v>2</v>
          </cell>
          <cell r="C27">
            <v>2</v>
          </cell>
        </row>
        <row r="28">
          <cell r="A28" t="str">
            <v>Relaciones sexuales con menores (tentativa de)</v>
          </cell>
          <cell r="B28">
            <v>2</v>
          </cell>
          <cell r="C28">
            <v>2</v>
          </cell>
        </row>
        <row r="29">
          <cell r="A29" t="str">
            <v>Relaciones sexuales con personas menores de edad</v>
          </cell>
          <cell r="B29">
            <v>4346</v>
          </cell>
          <cell r="C29">
            <v>4034</v>
          </cell>
        </row>
        <row r="30">
          <cell r="A30" t="str">
            <v>Relaciones sexuales remuneradas con personas menores de edad (tentativa de)</v>
          </cell>
          <cell r="B30">
            <v>1</v>
          </cell>
          <cell r="C30">
            <v>1</v>
          </cell>
        </row>
        <row r="31">
          <cell r="A31" t="str">
            <v>Rufianería</v>
          </cell>
          <cell r="B31">
            <v>4</v>
          </cell>
          <cell r="C31">
            <v>4</v>
          </cell>
        </row>
        <row r="32">
          <cell r="A32" t="str">
            <v>Seducción o encuentros con menores por medios electrónicos</v>
          </cell>
          <cell r="B32">
            <v>265</v>
          </cell>
          <cell r="C32">
            <v>229</v>
          </cell>
        </row>
        <row r="33">
          <cell r="A33" t="str">
            <v>Tenencia de material pornográfico</v>
          </cell>
          <cell r="B33">
            <v>15</v>
          </cell>
          <cell r="C33">
            <v>12</v>
          </cell>
        </row>
        <row r="34">
          <cell r="A34" t="str">
            <v>Trata de personas</v>
          </cell>
          <cell r="B34">
            <v>139</v>
          </cell>
          <cell r="C34">
            <v>137</v>
          </cell>
        </row>
        <row r="35">
          <cell r="A35" t="str">
            <v>Violación</v>
          </cell>
          <cell r="B35">
            <v>1727</v>
          </cell>
          <cell r="C35">
            <v>1539</v>
          </cell>
        </row>
        <row r="36">
          <cell r="A36" t="str">
            <v>Violación calificada</v>
          </cell>
          <cell r="B36">
            <v>1</v>
          </cell>
          <cell r="C36">
            <v>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  <sheetName val="C-5"/>
    </sheetNames>
    <sheetDataSet>
      <sheetData sheetId="0"/>
      <sheetData sheetId="1"/>
      <sheetData sheetId="2">
        <row r="21">
          <cell r="A21" t="str">
            <v xml:space="preserve"> Abandono de incapaces y casos de agravación</v>
          </cell>
          <cell r="B21">
            <v>405</v>
          </cell>
          <cell r="C21">
            <v>56</v>
          </cell>
          <cell r="D21">
            <v>40</v>
          </cell>
          <cell r="E21">
            <v>68</v>
          </cell>
          <cell r="F21">
            <v>32</v>
          </cell>
          <cell r="G21">
            <v>27</v>
          </cell>
          <cell r="H21">
            <v>18</v>
          </cell>
          <cell r="I21">
            <v>39</v>
          </cell>
          <cell r="J21">
            <v>36</v>
          </cell>
          <cell r="K21">
            <v>2</v>
          </cell>
          <cell r="L21">
            <v>8</v>
          </cell>
          <cell r="M21">
            <v>17</v>
          </cell>
          <cell r="N21">
            <v>8</v>
          </cell>
          <cell r="O21">
            <v>13</v>
          </cell>
          <cell r="P21">
            <v>10</v>
          </cell>
          <cell r="Q21">
            <v>31</v>
          </cell>
        </row>
        <row r="22">
          <cell r="A22" t="str">
            <v xml:space="preserve"> Abandono por causa de honor</v>
          </cell>
          <cell r="B22">
            <v>14</v>
          </cell>
          <cell r="C22">
            <v>1</v>
          </cell>
          <cell r="D22">
            <v>0</v>
          </cell>
          <cell r="E22">
            <v>8</v>
          </cell>
          <cell r="F22">
            <v>1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 xml:space="preserve"> Aborto con o sin consentimiento</v>
          </cell>
          <cell r="B23">
            <v>6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2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1</v>
          </cell>
          <cell r="Q23">
            <v>0</v>
          </cell>
        </row>
        <row r="24">
          <cell r="A24" t="str">
            <v xml:space="preserve"> Aborto culposo</v>
          </cell>
          <cell r="B24">
            <v>6</v>
          </cell>
          <cell r="C24">
            <v>2</v>
          </cell>
          <cell r="D24">
            <v>0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  <cell r="Q24">
            <v>0</v>
          </cell>
        </row>
        <row r="25">
          <cell r="A25" t="str">
            <v xml:space="preserve"> Aborto impune</v>
          </cell>
          <cell r="B25">
            <v>2</v>
          </cell>
          <cell r="C25">
            <v>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 t="str">
            <v xml:space="preserve"> Aborto procurado</v>
          </cell>
          <cell r="B26">
            <v>7</v>
          </cell>
          <cell r="C26">
            <v>4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</v>
          </cell>
          <cell r="O26">
            <v>0</v>
          </cell>
          <cell r="P26">
            <v>0</v>
          </cell>
          <cell r="Q26">
            <v>0</v>
          </cell>
        </row>
        <row r="27">
          <cell r="A27" t="str">
            <v xml:space="preserve"> Abuso de autoridad</v>
          </cell>
          <cell r="B27">
            <v>1389</v>
          </cell>
          <cell r="C27">
            <v>270</v>
          </cell>
          <cell r="D27">
            <v>75</v>
          </cell>
          <cell r="E27">
            <v>165</v>
          </cell>
          <cell r="F27">
            <v>117</v>
          </cell>
          <cell r="G27">
            <v>89</v>
          </cell>
          <cell r="H27">
            <v>31</v>
          </cell>
          <cell r="I27">
            <v>93</v>
          </cell>
          <cell r="J27">
            <v>72</v>
          </cell>
          <cell r="K27">
            <v>36</v>
          </cell>
          <cell r="L27">
            <v>62</v>
          </cell>
          <cell r="M27">
            <v>138</v>
          </cell>
          <cell r="N27">
            <v>50</v>
          </cell>
          <cell r="O27">
            <v>32</v>
          </cell>
          <cell r="P27">
            <v>63</v>
          </cell>
          <cell r="Q27">
            <v>96</v>
          </cell>
        </row>
        <row r="28">
          <cell r="A28" t="str">
            <v xml:space="preserve"> Abusos sexuales contra las personas mayores de edad</v>
          </cell>
          <cell r="B28">
            <v>288</v>
          </cell>
          <cell r="C28">
            <v>29</v>
          </cell>
          <cell r="D28">
            <v>16</v>
          </cell>
          <cell r="E28">
            <v>25</v>
          </cell>
          <cell r="F28">
            <v>26</v>
          </cell>
          <cell r="G28">
            <v>28</v>
          </cell>
          <cell r="H28">
            <v>11</v>
          </cell>
          <cell r="I28">
            <v>29</v>
          </cell>
          <cell r="J28">
            <v>16</v>
          </cell>
          <cell r="K28">
            <v>10</v>
          </cell>
          <cell r="L28">
            <v>23</v>
          </cell>
          <cell r="M28">
            <v>19</v>
          </cell>
          <cell r="N28">
            <v>15</v>
          </cell>
          <cell r="O28">
            <v>19</v>
          </cell>
          <cell r="P28">
            <v>6</v>
          </cell>
          <cell r="Q28">
            <v>16</v>
          </cell>
        </row>
        <row r="29">
          <cell r="A29" t="str">
            <v xml:space="preserve"> Abusos sexuales contra personas menores de edad e incapaces</v>
          </cell>
          <cell r="B29">
            <v>3734</v>
          </cell>
          <cell r="C29">
            <v>219</v>
          </cell>
          <cell r="D29">
            <v>193</v>
          </cell>
          <cell r="E29">
            <v>440</v>
          </cell>
          <cell r="F29">
            <v>376</v>
          </cell>
          <cell r="G29">
            <v>290</v>
          </cell>
          <cell r="H29">
            <v>156</v>
          </cell>
          <cell r="I29">
            <v>360</v>
          </cell>
          <cell r="J29">
            <v>322</v>
          </cell>
          <cell r="K29">
            <v>136</v>
          </cell>
          <cell r="L29">
            <v>126</v>
          </cell>
          <cell r="M29">
            <v>214</v>
          </cell>
          <cell r="N29">
            <v>178</v>
          </cell>
          <cell r="O29">
            <v>142</v>
          </cell>
          <cell r="P29">
            <v>139</v>
          </cell>
          <cell r="Q29">
            <v>443</v>
          </cell>
        </row>
        <row r="30">
          <cell r="A30" t="str">
            <v xml:space="preserve"> Abusos sexuales contra personas menores de edad e incapaces (tentativa de)</v>
          </cell>
          <cell r="B30">
            <v>10</v>
          </cell>
          <cell r="C30">
            <v>0</v>
          </cell>
          <cell r="D30">
            <v>1</v>
          </cell>
          <cell r="E30">
            <v>3</v>
          </cell>
          <cell r="F30">
            <v>1</v>
          </cell>
          <cell r="G30">
            <v>0</v>
          </cell>
          <cell r="H30">
            <v>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2</v>
          </cell>
          <cell r="O30">
            <v>1</v>
          </cell>
          <cell r="P30">
            <v>0</v>
          </cell>
          <cell r="Q30">
            <v>1</v>
          </cell>
        </row>
        <row r="31">
          <cell r="A31" t="str">
            <v xml:space="preserve"> Accionamiento de arma</v>
          </cell>
          <cell r="B31">
            <v>317</v>
          </cell>
          <cell r="C31">
            <v>30</v>
          </cell>
          <cell r="D31">
            <v>45</v>
          </cell>
          <cell r="E31">
            <v>57</v>
          </cell>
          <cell r="F31">
            <v>14</v>
          </cell>
          <cell r="G31">
            <v>8</v>
          </cell>
          <cell r="H31">
            <v>3</v>
          </cell>
          <cell r="I31">
            <v>20</v>
          </cell>
          <cell r="J31">
            <v>32</v>
          </cell>
          <cell r="K31">
            <v>11</v>
          </cell>
          <cell r="L31">
            <v>17</v>
          </cell>
          <cell r="M31">
            <v>35</v>
          </cell>
          <cell r="N31">
            <v>14</v>
          </cell>
          <cell r="O31">
            <v>7</v>
          </cell>
          <cell r="P31">
            <v>14</v>
          </cell>
          <cell r="Q31">
            <v>10</v>
          </cell>
        </row>
        <row r="32">
          <cell r="A32" t="str">
            <v xml:space="preserve"> Actos sexuales remunerados con personas menores de edad </v>
          </cell>
          <cell r="B32">
            <v>38</v>
          </cell>
          <cell r="C32">
            <v>6</v>
          </cell>
          <cell r="D32">
            <v>1</v>
          </cell>
          <cell r="E32">
            <v>2</v>
          </cell>
          <cell r="F32">
            <v>1</v>
          </cell>
          <cell r="G32">
            <v>3</v>
          </cell>
          <cell r="H32">
            <v>1</v>
          </cell>
          <cell r="I32">
            <v>4</v>
          </cell>
          <cell r="J32">
            <v>1</v>
          </cell>
          <cell r="K32">
            <v>4</v>
          </cell>
          <cell r="L32">
            <v>1</v>
          </cell>
          <cell r="M32">
            <v>3</v>
          </cell>
          <cell r="N32">
            <v>1</v>
          </cell>
          <cell r="O32">
            <v>3</v>
          </cell>
          <cell r="P32">
            <v>4</v>
          </cell>
          <cell r="Q32">
            <v>3</v>
          </cell>
        </row>
        <row r="33">
          <cell r="A33" t="str">
            <v xml:space="preserve"> Administración fraudulenta</v>
          </cell>
          <cell r="B33">
            <v>401</v>
          </cell>
          <cell r="C33">
            <v>78</v>
          </cell>
          <cell r="D33">
            <v>60</v>
          </cell>
          <cell r="E33">
            <v>62</v>
          </cell>
          <cell r="F33">
            <v>36</v>
          </cell>
          <cell r="G33">
            <v>9</v>
          </cell>
          <cell r="H33">
            <v>11</v>
          </cell>
          <cell r="I33">
            <v>32</v>
          </cell>
          <cell r="J33">
            <v>24</v>
          </cell>
          <cell r="K33">
            <v>10</v>
          </cell>
          <cell r="L33">
            <v>16</v>
          </cell>
          <cell r="M33">
            <v>23</v>
          </cell>
          <cell r="N33">
            <v>14</v>
          </cell>
          <cell r="O33">
            <v>5</v>
          </cell>
          <cell r="P33">
            <v>9</v>
          </cell>
          <cell r="Q33">
            <v>12</v>
          </cell>
        </row>
        <row r="34">
          <cell r="A34" t="str">
            <v xml:space="preserve"> Administración irregular</v>
          </cell>
          <cell r="B34">
            <v>5</v>
          </cell>
          <cell r="C34">
            <v>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 t="str">
            <v xml:space="preserve"> Adquisición o procesamiento ilegal de productos forestales</v>
          </cell>
          <cell r="B35">
            <v>19</v>
          </cell>
          <cell r="C35">
            <v>0</v>
          </cell>
          <cell r="D35">
            <v>0</v>
          </cell>
          <cell r="E35">
            <v>0</v>
          </cell>
          <cell r="F35">
            <v>1</v>
          </cell>
          <cell r="G35">
            <v>2</v>
          </cell>
          <cell r="H35">
            <v>0</v>
          </cell>
          <cell r="I35">
            <v>0</v>
          </cell>
          <cell r="J35">
            <v>1</v>
          </cell>
          <cell r="K35">
            <v>2</v>
          </cell>
          <cell r="L35">
            <v>8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0</v>
          </cell>
        </row>
        <row r="36">
          <cell r="A36" t="str">
            <v xml:space="preserve"> Agresión calificada</v>
          </cell>
          <cell r="B36">
            <v>140</v>
          </cell>
          <cell r="C36">
            <v>16</v>
          </cell>
          <cell r="D36">
            <v>8</v>
          </cell>
          <cell r="E36">
            <v>11</v>
          </cell>
          <cell r="F36">
            <v>15</v>
          </cell>
          <cell r="G36">
            <v>3</v>
          </cell>
          <cell r="H36">
            <v>5</v>
          </cell>
          <cell r="I36">
            <v>8</v>
          </cell>
          <cell r="J36">
            <v>20</v>
          </cell>
          <cell r="K36">
            <v>10</v>
          </cell>
          <cell r="L36">
            <v>4</v>
          </cell>
          <cell r="M36">
            <v>8</v>
          </cell>
          <cell r="N36">
            <v>2</v>
          </cell>
          <cell r="O36">
            <v>7</v>
          </cell>
          <cell r="P36">
            <v>15</v>
          </cell>
          <cell r="Q36">
            <v>8</v>
          </cell>
        </row>
        <row r="37">
          <cell r="A37" t="str">
            <v xml:space="preserve"> Agresión con arma</v>
          </cell>
          <cell r="B37">
            <v>6364</v>
          </cell>
          <cell r="C37">
            <v>755</v>
          </cell>
          <cell r="D37">
            <v>386</v>
          </cell>
          <cell r="E37">
            <v>629</v>
          </cell>
          <cell r="F37">
            <v>464</v>
          </cell>
          <cell r="G37">
            <v>341</v>
          </cell>
          <cell r="H37">
            <v>191</v>
          </cell>
          <cell r="I37">
            <v>547</v>
          </cell>
          <cell r="J37">
            <v>378</v>
          </cell>
          <cell r="K37">
            <v>315</v>
          </cell>
          <cell r="L37">
            <v>433</v>
          </cell>
          <cell r="M37">
            <v>535</v>
          </cell>
          <cell r="N37">
            <v>271</v>
          </cell>
          <cell r="O37">
            <v>246</v>
          </cell>
          <cell r="P37">
            <v>445</v>
          </cell>
          <cell r="Q37">
            <v>428</v>
          </cell>
        </row>
        <row r="38">
          <cell r="A38" t="str">
            <v xml:space="preserve"> Agresión física</v>
          </cell>
          <cell r="B38">
            <v>653</v>
          </cell>
          <cell r="C38">
            <v>35</v>
          </cell>
          <cell r="D38">
            <v>36</v>
          </cell>
          <cell r="E38">
            <v>68</v>
          </cell>
          <cell r="F38">
            <v>134</v>
          </cell>
          <cell r="G38">
            <v>13</v>
          </cell>
          <cell r="H38">
            <v>28</v>
          </cell>
          <cell r="I38">
            <v>64</v>
          </cell>
          <cell r="J38">
            <v>136</v>
          </cell>
          <cell r="K38">
            <v>6</v>
          </cell>
          <cell r="L38">
            <v>8</v>
          </cell>
          <cell r="M38">
            <v>49</v>
          </cell>
          <cell r="N38">
            <v>23</v>
          </cell>
          <cell r="O38">
            <v>14</v>
          </cell>
          <cell r="P38">
            <v>4</v>
          </cell>
          <cell r="Q38">
            <v>35</v>
          </cell>
        </row>
        <row r="39">
          <cell r="A39" t="str">
            <v xml:space="preserve"> Agresión psicológica</v>
          </cell>
          <cell r="B39">
            <v>671</v>
          </cell>
          <cell r="C39">
            <v>115</v>
          </cell>
          <cell r="D39">
            <v>32</v>
          </cell>
          <cell r="E39">
            <v>151</v>
          </cell>
          <cell r="F39">
            <v>43</v>
          </cell>
          <cell r="G39">
            <v>31</v>
          </cell>
          <cell r="H39">
            <v>11</v>
          </cell>
          <cell r="I39">
            <v>32</v>
          </cell>
          <cell r="J39">
            <v>64</v>
          </cell>
          <cell r="K39">
            <v>32</v>
          </cell>
          <cell r="L39">
            <v>11</v>
          </cell>
          <cell r="M39">
            <v>67</v>
          </cell>
          <cell r="N39">
            <v>11</v>
          </cell>
          <cell r="O39">
            <v>24</v>
          </cell>
          <cell r="P39">
            <v>10</v>
          </cell>
          <cell r="Q39">
            <v>37</v>
          </cell>
        </row>
        <row r="40">
          <cell r="A40" t="str">
            <v xml:space="preserve"> Agresión sexual</v>
          </cell>
          <cell r="B40">
            <v>5</v>
          </cell>
          <cell r="C40">
            <v>0</v>
          </cell>
          <cell r="D40">
            <v>0</v>
          </cell>
          <cell r="E40">
            <v>2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  <cell r="P40">
            <v>0</v>
          </cell>
          <cell r="Q40">
            <v>1</v>
          </cell>
        </row>
        <row r="41">
          <cell r="A41" t="str">
            <v xml:space="preserve"> Allanamiento ilegal</v>
          </cell>
          <cell r="B41">
            <v>26</v>
          </cell>
          <cell r="C41">
            <v>5</v>
          </cell>
          <cell r="D41">
            <v>2</v>
          </cell>
          <cell r="E41">
            <v>5</v>
          </cell>
          <cell r="F41">
            <v>0</v>
          </cell>
          <cell r="G41">
            <v>2</v>
          </cell>
          <cell r="H41">
            <v>0</v>
          </cell>
          <cell r="I41">
            <v>4</v>
          </cell>
          <cell r="J41">
            <v>0</v>
          </cell>
          <cell r="K41">
            <v>1</v>
          </cell>
          <cell r="L41">
            <v>1</v>
          </cell>
          <cell r="M41">
            <v>0</v>
          </cell>
          <cell r="N41">
            <v>0</v>
          </cell>
          <cell r="O41">
            <v>1</v>
          </cell>
          <cell r="P41">
            <v>1</v>
          </cell>
          <cell r="Q41">
            <v>4</v>
          </cell>
        </row>
        <row r="42">
          <cell r="A42" t="str">
            <v xml:space="preserve"> Almacenamiento de Drogas, Sustancias o Productos sin Autorización Legal</v>
          </cell>
          <cell r="B42">
            <v>18</v>
          </cell>
          <cell r="C42">
            <v>2</v>
          </cell>
          <cell r="D42">
            <v>2</v>
          </cell>
          <cell r="E42">
            <v>5</v>
          </cell>
          <cell r="F42">
            <v>0</v>
          </cell>
          <cell r="G42">
            <v>0</v>
          </cell>
          <cell r="H42">
            <v>0</v>
          </cell>
          <cell r="I42">
            <v>2</v>
          </cell>
          <cell r="J42">
            <v>2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4</v>
          </cell>
          <cell r="Q42">
            <v>0</v>
          </cell>
        </row>
        <row r="43">
          <cell r="A43" t="str">
            <v xml:space="preserve"> Alteración de características</v>
          </cell>
          <cell r="B43">
            <v>259</v>
          </cell>
          <cell r="C43">
            <v>70</v>
          </cell>
          <cell r="D43">
            <v>4</v>
          </cell>
          <cell r="E43">
            <v>8</v>
          </cell>
          <cell r="F43">
            <v>37</v>
          </cell>
          <cell r="G43">
            <v>5</v>
          </cell>
          <cell r="H43">
            <v>17</v>
          </cell>
          <cell r="I43">
            <v>6</v>
          </cell>
          <cell r="J43">
            <v>17</v>
          </cell>
          <cell r="K43">
            <v>1</v>
          </cell>
          <cell r="L43">
            <v>7</v>
          </cell>
          <cell r="M43">
            <v>14</v>
          </cell>
          <cell r="N43">
            <v>1</v>
          </cell>
          <cell r="O43">
            <v>1</v>
          </cell>
          <cell r="P43">
            <v>8</v>
          </cell>
          <cell r="Q43">
            <v>63</v>
          </cell>
        </row>
        <row r="44">
          <cell r="A44" t="str">
            <v xml:space="preserve"> Amenaza a un funcionario público</v>
          </cell>
          <cell r="B44">
            <v>536</v>
          </cell>
          <cell r="C44">
            <v>61</v>
          </cell>
          <cell r="D44">
            <v>25</v>
          </cell>
          <cell r="E44">
            <v>27</v>
          </cell>
          <cell r="F44">
            <v>38</v>
          </cell>
          <cell r="G44">
            <v>23</v>
          </cell>
          <cell r="H44">
            <v>30</v>
          </cell>
          <cell r="I44">
            <v>40</v>
          </cell>
          <cell r="J44">
            <v>32</v>
          </cell>
          <cell r="K44">
            <v>25</v>
          </cell>
          <cell r="L44">
            <v>45</v>
          </cell>
          <cell r="M44">
            <v>74</v>
          </cell>
          <cell r="N44">
            <v>27</v>
          </cell>
          <cell r="O44">
            <v>41</v>
          </cell>
          <cell r="P44">
            <v>22</v>
          </cell>
          <cell r="Q44">
            <v>26</v>
          </cell>
        </row>
        <row r="45">
          <cell r="A45" t="str">
            <v xml:space="preserve"> Amenazas agravadas</v>
          </cell>
          <cell r="B45">
            <v>2644</v>
          </cell>
          <cell r="C45">
            <v>258</v>
          </cell>
          <cell r="D45">
            <v>163</v>
          </cell>
          <cell r="E45">
            <v>373</v>
          </cell>
          <cell r="F45">
            <v>131</v>
          </cell>
          <cell r="G45">
            <v>66</v>
          </cell>
          <cell r="H45">
            <v>62</v>
          </cell>
          <cell r="I45">
            <v>207</v>
          </cell>
          <cell r="J45">
            <v>237</v>
          </cell>
          <cell r="K45">
            <v>151</v>
          </cell>
          <cell r="L45">
            <v>77</v>
          </cell>
          <cell r="M45">
            <v>248</v>
          </cell>
          <cell r="N45">
            <v>111</v>
          </cell>
          <cell r="O45">
            <v>77</v>
          </cell>
          <cell r="P45">
            <v>179</v>
          </cell>
          <cell r="Q45">
            <v>304</v>
          </cell>
        </row>
        <row r="46">
          <cell r="A46" t="str">
            <v xml:space="preserve"> Amenazas contra una mujer-violencia psicológica</v>
          </cell>
          <cell r="B46">
            <v>2160</v>
          </cell>
          <cell r="C46">
            <v>83</v>
          </cell>
          <cell r="D46">
            <v>121</v>
          </cell>
          <cell r="E46">
            <v>415</v>
          </cell>
          <cell r="F46">
            <v>115</v>
          </cell>
          <cell r="G46">
            <v>122</v>
          </cell>
          <cell r="H46">
            <v>29</v>
          </cell>
          <cell r="I46">
            <v>199</v>
          </cell>
          <cell r="J46">
            <v>171</v>
          </cell>
          <cell r="K46">
            <v>70</v>
          </cell>
          <cell r="L46">
            <v>145</v>
          </cell>
          <cell r="M46">
            <v>210</v>
          </cell>
          <cell r="N46">
            <v>114</v>
          </cell>
          <cell r="O46">
            <v>135</v>
          </cell>
          <cell r="P46">
            <v>62</v>
          </cell>
          <cell r="Q46">
            <v>169</v>
          </cell>
        </row>
        <row r="47">
          <cell r="A47" t="str">
            <v xml:space="preserve"> Apertura de caminos o trochas en bosque</v>
          </cell>
          <cell r="B47">
            <v>4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0</v>
          </cell>
          <cell r="K47">
            <v>1</v>
          </cell>
          <cell r="L47">
            <v>0</v>
          </cell>
          <cell r="M47">
            <v>1</v>
          </cell>
          <cell r="N47">
            <v>0</v>
          </cell>
          <cell r="O47">
            <v>0</v>
          </cell>
          <cell r="P47">
            <v>0</v>
          </cell>
          <cell r="Q47">
            <v>1</v>
          </cell>
        </row>
        <row r="48">
          <cell r="A48" t="str">
            <v xml:space="preserve"> Apropiación de bienes obsequiados al estado</v>
          </cell>
          <cell r="B48">
            <v>1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 t="str">
            <v xml:space="preserve"> Apropiación irregular</v>
          </cell>
          <cell r="B49">
            <v>492</v>
          </cell>
          <cell r="C49">
            <v>212</v>
          </cell>
          <cell r="D49">
            <v>39</v>
          </cell>
          <cell r="E49">
            <v>23</v>
          </cell>
          <cell r="F49">
            <v>30</v>
          </cell>
          <cell r="G49">
            <v>12</v>
          </cell>
          <cell r="H49">
            <v>5</v>
          </cell>
          <cell r="I49">
            <v>16</v>
          </cell>
          <cell r="J49">
            <v>18</v>
          </cell>
          <cell r="K49">
            <v>20</v>
          </cell>
          <cell r="L49">
            <v>10</v>
          </cell>
          <cell r="M49">
            <v>41</v>
          </cell>
          <cell r="N49">
            <v>9</v>
          </cell>
          <cell r="O49">
            <v>51</v>
          </cell>
          <cell r="P49">
            <v>1</v>
          </cell>
          <cell r="Q49">
            <v>5</v>
          </cell>
        </row>
        <row r="50">
          <cell r="A50" t="str">
            <v xml:space="preserve"> Apropiación y retención indebida</v>
          </cell>
          <cell r="B50">
            <v>4962</v>
          </cell>
          <cell r="C50">
            <v>991</v>
          </cell>
          <cell r="D50">
            <v>289</v>
          </cell>
          <cell r="E50">
            <v>401</v>
          </cell>
          <cell r="F50">
            <v>396</v>
          </cell>
          <cell r="G50">
            <v>318</v>
          </cell>
          <cell r="H50">
            <v>318</v>
          </cell>
          <cell r="I50">
            <v>365</v>
          </cell>
          <cell r="J50">
            <v>560</v>
          </cell>
          <cell r="K50">
            <v>237</v>
          </cell>
          <cell r="L50">
            <v>217</v>
          </cell>
          <cell r="M50">
            <v>351</v>
          </cell>
          <cell r="N50">
            <v>120</v>
          </cell>
          <cell r="O50">
            <v>134</v>
          </cell>
          <cell r="P50">
            <v>109</v>
          </cell>
          <cell r="Q50">
            <v>156</v>
          </cell>
        </row>
        <row r="51">
          <cell r="A51" t="str">
            <v xml:space="preserve"> Aprovechamiento de recursos forestales patrimonio natural del Estado</v>
          </cell>
          <cell r="B51">
            <v>12</v>
          </cell>
          <cell r="C51">
            <v>1</v>
          </cell>
          <cell r="D51">
            <v>0</v>
          </cell>
          <cell r="E51">
            <v>0</v>
          </cell>
          <cell r="F51">
            <v>0</v>
          </cell>
          <cell r="G51">
            <v>4</v>
          </cell>
          <cell r="H51">
            <v>0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2</v>
          </cell>
          <cell r="N51">
            <v>1</v>
          </cell>
          <cell r="O51">
            <v>1</v>
          </cell>
          <cell r="P51">
            <v>2</v>
          </cell>
          <cell r="Q51">
            <v>0</v>
          </cell>
        </row>
        <row r="52">
          <cell r="A52" t="str">
            <v xml:space="preserve"> Aprovechamiento en áreas de protección</v>
          </cell>
          <cell r="B52">
            <v>29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2</v>
          </cell>
          <cell r="H52">
            <v>1</v>
          </cell>
          <cell r="I52">
            <v>3</v>
          </cell>
          <cell r="J52">
            <v>1</v>
          </cell>
          <cell r="K52">
            <v>5</v>
          </cell>
          <cell r="L52">
            <v>8</v>
          </cell>
          <cell r="M52">
            <v>0</v>
          </cell>
          <cell r="N52">
            <v>4</v>
          </cell>
          <cell r="O52">
            <v>2</v>
          </cell>
          <cell r="P52">
            <v>1</v>
          </cell>
          <cell r="Q52">
            <v>2</v>
          </cell>
        </row>
        <row r="53">
          <cell r="A53" t="str">
            <v xml:space="preserve"> Asociación ilícita</v>
          </cell>
          <cell r="B53">
            <v>1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 t="str">
            <v xml:space="preserve"> Atentado a la autoridad pública</v>
          </cell>
          <cell r="B54">
            <v>11</v>
          </cell>
          <cell r="C54">
            <v>1</v>
          </cell>
          <cell r="D54">
            <v>2</v>
          </cell>
          <cell r="E54">
            <v>3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0</v>
          </cell>
          <cell r="K54">
            <v>0</v>
          </cell>
          <cell r="L54">
            <v>0</v>
          </cell>
          <cell r="M54">
            <v>3</v>
          </cell>
          <cell r="N54">
            <v>0</v>
          </cell>
          <cell r="O54">
            <v>0</v>
          </cell>
          <cell r="P54">
            <v>0</v>
          </cell>
          <cell r="Q54">
            <v>1</v>
          </cell>
        </row>
        <row r="55">
          <cell r="A55" t="str">
            <v xml:space="preserve"> Calumnias</v>
          </cell>
          <cell r="B55">
            <v>19</v>
          </cell>
          <cell r="C55">
            <v>5</v>
          </cell>
          <cell r="D55">
            <v>0</v>
          </cell>
          <cell r="E55">
            <v>2</v>
          </cell>
          <cell r="F55">
            <v>3</v>
          </cell>
          <cell r="G55">
            <v>1</v>
          </cell>
          <cell r="H55">
            <v>0</v>
          </cell>
          <cell r="I55">
            <v>0</v>
          </cell>
          <cell r="J55">
            <v>7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</v>
          </cell>
        </row>
        <row r="56">
          <cell r="A56" t="str">
            <v xml:space="preserve"> Cambio de uso del suelo (bosque)</v>
          </cell>
          <cell r="B56">
            <v>29</v>
          </cell>
          <cell r="C56">
            <v>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</v>
          </cell>
          <cell r="I56">
            <v>7</v>
          </cell>
          <cell r="J56">
            <v>2</v>
          </cell>
          <cell r="K56">
            <v>0</v>
          </cell>
          <cell r="L56">
            <v>1</v>
          </cell>
          <cell r="M56">
            <v>2</v>
          </cell>
          <cell r="N56">
            <v>1</v>
          </cell>
          <cell r="O56">
            <v>0</v>
          </cell>
          <cell r="P56">
            <v>1</v>
          </cell>
          <cell r="Q56">
            <v>13</v>
          </cell>
        </row>
        <row r="57">
          <cell r="A57" t="str">
            <v xml:space="preserve"> Captación indebida de manifestaciones verbales</v>
          </cell>
          <cell r="B57">
            <v>7</v>
          </cell>
          <cell r="C57">
            <v>4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 t="str">
            <v xml:space="preserve"> Circulación de moneda falsa recibida de buena fe</v>
          </cell>
          <cell r="B58">
            <v>181</v>
          </cell>
          <cell r="C58">
            <v>59</v>
          </cell>
          <cell r="D58">
            <v>10</v>
          </cell>
          <cell r="E58">
            <v>8</v>
          </cell>
          <cell r="F58">
            <v>9</v>
          </cell>
          <cell r="G58">
            <v>8</v>
          </cell>
          <cell r="H58">
            <v>7</v>
          </cell>
          <cell r="I58">
            <v>9</v>
          </cell>
          <cell r="J58">
            <v>13</v>
          </cell>
          <cell r="K58">
            <v>4</v>
          </cell>
          <cell r="L58">
            <v>9</v>
          </cell>
          <cell r="M58">
            <v>9</v>
          </cell>
          <cell r="N58">
            <v>11</v>
          </cell>
          <cell r="O58">
            <v>13</v>
          </cell>
          <cell r="P58">
            <v>1</v>
          </cell>
          <cell r="Q58">
            <v>11</v>
          </cell>
        </row>
        <row r="59">
          <cell r="A59" t="str">
            <v xml:space="preserve"> Coacción</v>
          </cell>
          <cell r="B59">
            <v>149</v>
          </cell>
          <cell r="C59">
            <v>26</v>
          </cell>
          <cell r="D59">
            <v>21</v>
          </cell>
          <cell r="E59">
            <v>35</v>
          </cell>
          <cell r="F59">
            <v>7</v>
          </cell>
          <cell r="G59">
            <v>9</v>
          </cell>
          <cell r="H59">
            <v>1</v>
          </cell>
          <cell r="I59">
            <v>12</v>
          </cell>
          <cell r="J59">
            <v>12</v>
          </cell>
          <cell r="K59">
            <v>0</v>
          </cell>
          <cell r="L59">
            <v>3</v>
          </cell>
          <cell r="M59">
            <v>4</v>
          </cell>
          <cell r="N59">
            <v>5</v>
          </cell>
          <cell r="O59">
            <v>4</v>
          </cell>
          <cell r="P59">
            <v>4</v>
          </cell>
          <cell r="Q59">
            <v>6</v>
          </cell>
        </row>
        <row r="60">
          <cell r="A60" t="str">
            <v xml:space="preserve"> Cohecho impropio</v>
          </cell>
          <cell r="B60">
            <v>7</v>
          </cell>
          <cell r="C60">
            <v>1</v>
          </cell>
          <cell r="D60">
            <v>0</v>
          </cell>
          <cell r="E60">
            <v>0</v>
          </cell>
          <cell r="F60">
            <v>1</v>
          </cell>
          <cell r="G60">
            <v>0</v>
          </cell>
          <cell r="H60">
            <v>0</v>
          </cell>
          <cell r="I60">
            <v>2</v>
          </cell>
          <cell r="J60">
            <v>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  <cell r="Q60">
            <v>0</v>
          </cell>
        </row>
        <row r="61">
          <cell r="A61" t="str">
            <v xml:space="preserve"> Cohecho propio</v>
          </cell>
          <cell r="B61">
            <v>13</v>
          </cell>
          <cell r="C61">
            <v>5</v>
          </cell>
          <cell r="D61">
            <v>0</v>
          </cell>
          <cell r="E61">
            <v>0</v>
          </cell>
          <cell r="F61">
            <v>0</v>
          </cell>
          <cell r="G61">
            <v>2</v>
          </cell>
          <cell r="H61">
            <v>0</v>
          </cell>
          <cell r="I61">
            <v>0</v>
          </cell>
          <cell r="J61">
            <v>1</v>
          </cell>
          <cell r="K61">
            <v>1</v>
          </cell>
          <cell r="L61">
            <v>0</v>
          </cell>
          <cell r="M61">
            <v>2</v>
          </cell>
          <cell r="N61">
            <v>0</v>
          </cell>
          <cell r="O61">
            <v>1</v>
          </cell>
          <cell r="P61">
            <v>1</v>
          </cell>
          <cell r="Q61">
            <v>0</v>
          </cell>
        </row>
        <row r="62">
          <cell r="A62" t="str">
            <v xml:space="preserve"> Comercio de armas, explosivos y pólvora</v>
          </cell>
          <cell r="B62">
            <v>35</v>
          </cell>
          <cell r="C62">
            <v>3</v>
          </cell>
          <cell r="D62">
            <v>0</v>
          </cell>
          <cell r="E62">
            <v>1</v>
          </cell>
          <cell r="F62">
            <v>1</v>
          </cell>
          <cell r="G62">
            <v>4</v>
          </cell>
          <cell r="H62">
            <v>0</v>
          </cell>
          <cell r="I62">
            <v>6</v>
          </cell>
          <cell r="J62">
            <v>0</v>
          </cell>
          <cell r="K62">
            <v>9</v>
          </cell>
          <cell r="L62">
            <v>1</v>
          </cell>
          <cell r="M62">
            <v>0</v>
          </cell>
          <cell r="N62">
            <v>0</v>
          </cell>
          <cell r="O62">
            <v>6</v>
          </cell>
          <cell r="P62">
            <v>3</v>
          </cell>
          <cell r="Q62">
            <v>1</v>
          </cell>
        </row>
        <row r="63">
          <cell r="A63" t="str">
            <v xml:space="preserve"> Comercio de droga y sustancias sin autorización legal</v>
          </cell>
          <cell r="B63">
            <v>12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11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 t="str">
            <v xml:space="preserve"> Comercio, trafico o trasiego de flora silvestre, productos y subproductos de especies en peligro de extinción sin el permiso del SINAC</v>
          </cell>
          <cell r="B64">
            <v>7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2</v>
          </cell>
          <cell r="M64">
            <v>1</v>
          </cell>
          <cell r="N64">
            <v>0</v>
          </cell>
          <cell r="O64">
            <v>3</v>
          </cell>
          <cell r="P64">
            <v>0</v>
          </cell>
          <cell r="Q64">
            <v>1</v>
          </cell>
        </row>
        <row r="65">
          <cell r="A65" t="str">
            <v xml:space="preserve"> Comercio, trafico, trasiego de animales silvestres sin el permiso del SINAC</v>
          </cell>
          <cell r="B65">
            <v>19</v>
          </cell>
          <cell r="C65">
            <v>2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  <cell r="I65">
            <v>1</v>
          </cell>
          <cell r="J65">
            <v>0</v>
          </cell>
          <cell r="K65">
            <v>6</v>
          </cell>
          <cell r="L65">
            <v>4</v>
          </cell>
          <cell r="M65">
            <v>1</v>
          </cell>
          <cell r="N65">
            <v>1</v>
          </cell>
          <cell r="O65">
            <v>2</v>
          </cell>
          <cell r="P65">
            <v>0</v>
          </cell>
          <cell r="Q65">
            <v>1</v>
          </cell>
        </row>
        <row r="66">
          <cell r="A66" t="str">
            <v xml:space="preserve"> Concusión</v>
          </cell>
          <cell r="B66">
            <v>48</v>
          </cell>
          <cell r="C66">
            <v>10</v>
          </cell>
          <cell r="D66">
            <v>1</v>
          </cell>
          <cell r="E66">
            <v>3</v>
          </cell>
          <cell r="F66">
            <v>1</v>
          </cell>
          <cell r="G66">
            <v>1</v>
          </cell>
          <cell r="H66">
            <v>1</v>
          </cell>
          <cell r="I66">
            <v>0</v>
          </cell>
          <cell r="J66">
            <v>1</v>
          </cell>
          <cell r="K66">
            <v>4</v>
          </cell>
          <cell r="L66">
            <v>10</v>
          </cell>
          <cell r="M66">
            <v>4</v>
          </cell>
          <cell r="N66">
            <v>6</v>
          </cell>
          <cell r="O66">
            <v>1</v>
          </cell>
          <cell r="P66">
            <v>3</v>
          </cell>
          <cell r="Q66">
            <v>2</v>
          </cell>
        </row>
        <row r="67">
          <cell r="A67" t="str">
            <v xml:space="preserve"> Conducción temeraria</v>
          </cell>
          <cell r="B67">
            <v>3052</v>
          </cell>
          <cell r="C67">
            <v>324</v>
          </cell>
          <cell r="D67">
            <v>168</v>
          </cell>
          <cell r="E67">
            <v>120</v>
          </cell>
          <cell r="F67">
            <v>200</v>
          </cell>
          <cell r="G67">
            <v>207</v>
          </cell>
          <cell r="H67">
            <v>204</v>
          </cell>
          <cell r="I67">
            <v>329</v>
          </cell>
          <cell r="J67">
            <v>262</v>
          </cell>
          <cell r="K67">
            <v>135</v>
          </cell>
          <cell r="L67">
            <v>258</v>
          </cell>
          <cell r="M67">
            <v>203</v>
          </cell>
          <cell r="N67">
            <v>201</v>
          </cell>
          <cell r="O67">
            <v>164</v>
          </cell>
          <cell r="P67">
            <v>100</v>
          </cell>
          <cell r="Q67">
            <v>177</v>
          </cell>
        </row>
        <row r="68">
          <cell r="A68" t="str">
            <v xml:space="preserve"> Conductas sexuales abusivas</v>
          </cell>
          <cell r="B68">
            <v>9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8</v>
          </cell>
        </row>
        <row r="69">
          <cell r="A69" t="str">
            <v xml:space="preserve"> Contagio venéreo</v>
          </cell>
          <cell r="B69">
            <v>6</v>
          </cell>
          <cell r="C69">
            <v>2</v>
          </cell>
          <cell r="D69">
            <v>0</v>
          </cell>
          <cell r="E69">
            <v>0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1</v>
          </cell>
          <cell r="M69">
            <v>1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</row>
        <row r="70">
          <cell r="A70" t="str">
            <v xml:space="preserve"> Contrabando Agravado. Artículo 213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0</v>
          </cell>
        </row>
        <row r="71">
          <cell r="A71" t="str">
            <v xml:space="preserve"> Contrabando. Artículo 211</v>
          </cell>
          <cell r="B71">
            <v>46</v>
          </cell>
          <cell r="C71">
            <v>18</v>
          </cell>
          <cell r="D71">
            <v>0</v>
          </cell>
          <cell r="E71">
            <v>3</v>
          </cell>
          <cell r="F71">
            <v>0</v>
          </cell>
          <cell r="G71">
            <v>1</v>
          </cell>
          <cell r="H71">
            <v>0</v>
          </cell>
          <cell r="I71">
            <v>4</v>
          </cell>
          <cell r="J71">
            <v>1</v>
          </cell>
          <cell r="K71">
            <v>4</v>
          </cell>
          <cell r="L71">
            <v>0</v>
          </cell>
          <cell r="M71">
            <v>1</v>
          </cell>
          <cell r="N71">
            <v>1</v>
          </cell>
          <cell r="O71">
            <v>11</v>
          </cell>
          <cell r="P71">
            <v>1</v>
          </cell>
          <cell r="Q71">
            <v>1</v>
          </cell>
        </row>
        <row r="72">
          <cell r="A72" t="str">
            <v xml:space="preserve"> Corrupción agravada</v>
          </cell>
          <cell r="B72">
            <v>18</v>
          </cell>
          <cell r="C72">
            <v>1</v>
          </cell>
          <cell r="D72">
            <v>1</v>
          </cell>
          <cell r="E72">
            <v>2</v>
          </cell>
          <cell r="F72">
            <v>0</v>
          </cell>
          <cell r="G72">
            <v>0</v>
          </cell>
          <cell r="H72">
            <v>0</v>
          </cell>
          <cell r="I72">
            <v>2</v>
          </cell>
          <cell r="J72">
            <v>0</v>
          </cell>
          <cell r="K72">
            <v>4</v>
          </cell>
          <cell r="L72">
            <v>0</v>
          </cell>
          <cell r="M72">
            <v>2</v>
          </cell>
          <cell r="N72">
            <v>2</v>
          </cell>
          <cell r="O72">
            <v>1</v>
          </cell>
          <cell r="P72">
            <v>2</v>
          </cell>
          <cell r="Q72">
            <v>1</v>
          </cell>
        </row>
        <row r="73">
          <cell r="A73" t="str">
            <v xml:space="preserve"> Corrupción de menores agravada</v>
          </cell>
          <cell r="B73">
            <v>158</v>
          </cell>
          <cell r="C73">
            <v>27</v>
          </cell>
          <cell r="D73">
            <v>22</v>
          </cell>
          <cell r="E73">
            <v>10</v>
          </cell>
          <cell r="F73">
            <v>12</v>
          </cell>
          <cell r="G73">
            <v>8</v>
          </cell>
          <cell r="H73">
            <v>10</v>
          </cell>
          <cell r="I73">
            <v>10</v>
          </cell>
          <cell r="J73">
            <v>14</v>
          </cell>
          <cell r="K73">
            <v>6</v>
          </cell>
          <cell r="L73">
            <v>2</v>
          </cell>
          <cell r="M73">
            <v>6</v>
          </cell>
          <cell r="N73">
            <v>1</v>
          </cell>
          <cell r="O73">
            <v>7</v>
          </cell>
          <cell r="P73">
            <v>4</v>
          </cell>
          <cell r="Q73">
            <v>19</v>
          </cell>
        </row>
        <row r="74">
          <cell r="A74" t="str">
            <v xml:space="preserve"> Crueldad contra los animales</v>
          </cell>
          <cell r="B74">
            <v>51</v>
          </cell>
          <cell r="C74">
            <v>1</v>
          </cell>
          <cell r="D74">
            <v>3</v>
          </cell>
          <cell r="E74">
            <v>1</v>
          </cell>
          <cell r="F74">
            <v>0</v>
          </cell>
          <cell r="G74">
            <v>2</v>
          </cell>
          <cell r="H74">
            <v>4</v>
          </cell>
          <cell r="I74">
            <v>10</v>
          </cell>
          <cell r="J74">
            <v>4</v>
          </cell>
          <cell r="K74">
            <v>10</v>
          </cell>
          <cell r="L74">
            <v>2</v>
          </cell>
          <cell r="M74">
            <v>2</v>
          </cell>
          <cell r="N74">
            <v>3</v>
          </cell>
          <cell r="O74">
            <v>5</v>
          </cell>
          <cell r="P74">
            <v>0</v>
          </cell>
          <cell r="Q74">
            <v>4</v>
          </cell>
        </row>
        <row r="75">
          <cell r="A75" t="str">
            <v xml:space="preserve"> Cultivar-producir-extraer drogas</v>
          </cell>
          <cell r="B75">
            <v>30</v>
          </cell>
          <cell r="C75">
            <v>3</v>
          </cell>
          <cell r="D75">
            <v>2</v>
          </cell>
          <cell r="E75">
            <v>2</v>
          </cell>
          <cell r="F75">
            <v>0</v>
          </cell>
          <cell r="G75">
            <v>0</v>
          </cell>
          <cell r="H75">
            <v>1</v>
          </cell>
          <cell r="I75">
            <v>1</v>
          </cell>
          <cell r="J75">
            <v>4</v>
          </cell>
          <cell r="K75">
            <v>1</v>
          </cell>
          <cell r="L75">
            <v>1</v>
          </cell>
          <cell r="M75">
            <v>4</v>
          </cell>
          <cell r="N75">
            <v>5</v>
          </cell>
          <cell r="O75">
            <v>5</v>
          </cell>
          <cell r="P75">
            <v>1</v>
          </cell>
          <cell r="Q75">
            <v>0</v>
          </cell>
        </row>
        <row r="76">
          <cell r="A76" t="str">
            <v xml:space="preserve"> Daño agravado</v>
          </cell>
          <cell r="B76">
            <v>182</v>
          </cell>
          <cell r="C76">
            <v>13</v>
          </cell>
          <cell r="D76">
            <v>6</v>
          </cell>
          <cell r="E76">
            <v>11</v>
          </cell>
          <cell r="F76">
            <v>6</v>
          </cell>
          <cell r="G76">
            <v>7</v>
          </cell>
          <cell r="H76">
            <v>6</v>
          </cell>
          <cell r="I76">
            <v>21</v>
          </cell>
          <cell r="J76">
            <v>38</v>
          </cell>
          <cell r="K76">
            <v>13</v>
          </cell>
          <cell r="L76">
            <v>5</v>
          </cell>
          <cell r="M76">
            <v>21</v>
          </cell>
          <cell r="N76">
            <v>8</v>
          </cell>
          <cell r="O76">
            <v>5</v>
          </cell>
          <cell r="P76">
            <v>10</v>
          </cell>
          <cell r="Q76">
            <v>12</v>
          </cell>
        </row>
        <row r="77">
          <cell r="A77" t="str">
            <v xml:space="preserve"> Daño patrimonial</v>
          </cell>
          <cell r="B77">
            <v>169</v>
          </cell>
          <cell r="C77">
            <v>3</v>
          </cell>
          <cell r="D77">
            <v>10</v>
          </cell>
          <cell r="E77">
            <v>8</v>
          </cell>
          <cell r="F77">
            <v>8</v>
          </cell>
          <cell r="G77">
            <v>14</v>
          </cell>
          <cell r="H77">
            <v>4</v>
          </cell>
          <cell r="I77">
            <v>6</v>
          </cell>
          <cell r="J77">
            <v>6</v>
          </cell>
          <cell r="K77">
            <v>8</v>
          </cell>
          <cell r="L77">
            <v>9</v>
          </cell>
          <cell r="M77">
            <v>16</v>
          </cell>
          <cell r="N77">
            <v>15</v>
          </cell>
          <cell r="O77">
            <v>24</v>
          </cell>
          <cell r="P77">
            <v>7</v>
          </cell>
          <cell r="Q77">
            <v>31</v>
          </cell>
        </row>
        <row r="78">
          <cell r="A78" t="str">
            <v xml:space="preserve"> Daños</v>
          </cell>
          <cell r="B78">
            <v>5363</v>
          </cell>
          <cell r="C78">
            <v>460</v>
          </cell>
          <cell r="D78">
            <v>331</v>
          </cell>
          <cell r="E78">
            <v>403</v>
          </cell>
          <cell r="F78">
            <v>459</v>
          </cell>
          <cell r="G78">
            <v>303</v>
          </cell>
          <cell r="H78">
            <v>193</v>
          </cell>
          <cell r="I78">
            <v>608</v>
          </cell>
          <cell r="J78">
            <v>436</v>
          </cell>
          <cell r="K78">
            <v>270</v>
          </cell>
          <cell r="L78">
            <v>319</v>
          </cell>
          <cell r="M78">
            <v>398</v>
          </cell>
          <cell r="N78">
            <v>269</v>
          </cell>
          <cell r="O78">
            <v>270</v>
          </cell>
          <cell r="P78">
            <v>316</v>
          </cell>
          <cell r="Q78">
            <v>328</v>
          </cell>
        </row>
        <row r="79">
          <cell r="A79" t="str">
            <v xml:space="preserve"> Defraudación fiscal aduanera. artículo 214</v>
          </cell>
          <cell r="B79">
            <v>14</v>
          </cell>
          <cell r="C79">
            <v>3</v>
          </cell>
          <cell r="D79">
            <v>0</v>
          </cell>
          <cell r="E79">
            <v>0</v>
          </cell>
          <cell r="F79">
            <v>0</v>
          </cell>
          <cell r="G79">
            <v>2</v>
          </cell>
          <cell r="H79">
            <v>1</v>
          </cell>
          <cell r="I79">
            <v>1</v>
          </cell>
          <cell r="J79">
            <v>0</v>
          </cell>
          <cell r="K79">
            <v>2</v>
          </cell>
          <cell r="L79">
            <v>0</v>
          </cell>
          <cell r="M79">
            <v>4</v>
          </cell>
          <cell r="N79">
            <v>1</v>
          </cell>
          <cell r="O79">
            <v>0</v>
          </cell>
          <cell r="P79">
            <v>0</v>
          </cell>
          <cell r="Q79">
            <v>0</v>
          </cell>
        </row>
        <row r="80">
          <cell r="A80" t="str">
            <v xml:space="preserve"> Delitos informáticos</v>
          </cell>
          <cell r="B80">
            <v>101</v>
          </cell>
          <cell r="C80">
            <v>10</v>
          </cell>
          <cell r="D80">
            <v>1</v>
          </cell>
          <cell r="E80">
            <v>4</v>
          </cell>
          <cell r="F80">
            <v>7</v>
          </cell>
          <cell r="G80">
            <v>3</v>
          </cell>
          <cell r="H80">
            <v>22</v>
          </cell>
          <cell r="I80">
            <v>5</v>
          </cell>
          <cell r="J80">
            <v>6</v>
          </cell>
          <cell r="K80">
            <v>3</v>
          </cell>
          <cell r="L80">
            <v>10</v>
          </cell>
          <cell r="M80">
            <v>8</v>
          </cell>
          <cell r="N80">
            <v>4</v>
          </cell>
          <cell r="O80">
            <v>0</v>
          </cell>
          <cell r="P80">
            <v>3</v>
          </cell>
          <cell r="Q80">
            <v>15</v>
          </cell>
        </row>
        <row r="81">
          <cell r="A81" t="str">
            <v xml:space="preserve"> Denuncia y querella calumniosa y calumnia real</v>
          </cell>
          <cell r="B81">
            <v>53</v>
          </cell>
          <cell r="C81">
            <v>17</v>
          </cell>
          <cell r="D81">
            <v>2</v>
          </cell>
          <cell r="E81">
            <v>7</v>
          </cell>
          <cell r="F81">
            <v>4</v>
          </cell>
          <cell r="G81">
            <v>0</v>
          </cell>
          <cell r="H81">
            <v>4</v>
          </cell>
          <cell r="I81">
            <v>3</v>
          </cell>
          <cell r="J81">
            <v>3</v>
          </cell>
          <cell r="K81">
            <v>2</v>
          </cell>
          <cell r="L81">
            <v>1</v>
          </cell>
          <cell r="M81">
            <v>5</v>
          </cell>
          <cell r="N81">
            <v>1</v>
          </cell>
          <cell r="O81">
            <v>2</v>
          </cell>
          <cell r="P81">
            <v>0</v>
          </cell>
          <cell r="Q81">
            <v>2</v>
          </cell>
        </row>
        <row r="82">
          <cell r="A82" t="str">
            <v xml:space="preserve"> Desastre culposo</v>
          </cell>
          <cell r="B82">
            <v>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</row>
        <row r="83">
          <cell r="A83" t="str">
            <v xml:space="preserve"> Descuido con animales</v>
          </cell>
          <cell r="B83">
            <v>69</v>
          </cell>
          <cell r="C83">
            <v>17</v>
          </cell>
          <cell r="D83">
            <v>2</v>
          </cell>
          <cell r="E83">
            <v>12</v>
          </cell>
          <cell r="F83">
            <v>3</v>
          </cell>
          <cell r="G83">
            <v>1</v>
          </cell>
          <cell r="H83">
            <v>1</v>
          </cell>
          <cell r="I83">
            <v>2</v>
          </cell>
          <cell r="J83">
            <v>4</v>
          </cell>
          <cell r="K83">
            <v>3</v>
          </cell>
          <cell r="L83">
            <v>1</v>
          </cell>
          <cell r="M83">
            <v>8</v>
          </cell>
          <cell r="N83">
            <v>1</v>
          </cell>
          <cell r="O83">
            <v>0</v>
          </cell>
          <cell r="P83">
            <v>3</v>
          </cell>
          <cell r="Q83">
            <v>11</v>
          </cell>
        </row>
        <row r="84">
          <cell r="A84" t="str">
            <v xml:space="preserve"> Desobediencia a la autoridad pública</v>
          </cell>
          <cell r="B84">
            <v>3946</v>
          </cell>
          <cell r="C84">
            <v>226</v>
          </cell>
          <cell r="D84">
            <v>197</v>
          </cell>
          <cell r="E84">
            <v>436</v>
          </cell>
          <cell r="F84">
            <v>479</v>
          </cell>
          <cell r="G84">
            <v>204</v>
          </cell>
          <cell r="H84">
            <v>198</v>
          </cell>
          <cell r="I84">
            <v>191</v>
          </cell>
          <cell r="J84">
            <v>363</v>
          </cell>
          <cell r="K84">
            <v>243</v>
          </cell>
          <cell r="L84">
            <v>274</v>
          </cell>
          <cell r="M84">
            <v>164</v>
          </cell>
          <cell r="N84">
            <v>346</v>
          </cell>
          <cell r="O84">
            <v>172</v>
          </cell>
          <cell r="P84">
            <v>192</v>
          </cell>
          <cell r="Q84">
            <v>261</v>
          </cell>
        </row>
        <row r="85">
          <cell r="A85" t="str">
            <v xml:space="preserve"> Difamación</v>
          </cell>
          <cell r="B85">
            <v>19</v>
          </cell>
          <cell r="C85">
            <v>6</v>
          </cell>
          <cell r="D85">
            <v>1</v>
          </cell>
          <cell r="E85">
            <v>1</v>
          </cell>
          <cell r="F85">
            <v>1</v>
          </cell>
          <cell r="G85">
            <v>0</v>
          </cell>
          <cell r="H85">
            <v>3</v>
          </cell>
          <cell r="I85">
            <v>1</v>
          </cell>
          <cell r="J85">
            <v>1</v>
          </cell>
          <cell r="K85">
            <v>1</v>
          </cell>
          <cell r="L85">
            <v>0</v>
          </cell>
          <cell r="M85">
            <v>2</v>
          </cell>
          <cell r="N85">
            <v>1</v>
          </cell>
          <cell r="O85">
            <v>0</v>
          </cell>
          <cell r="P85">
            <v>0</v>
          </cell>
          <cell r="Q85">
            <v>1</v>
          </cell>
        </row>
        <row r="86">
          <cell r="A86" t="str">
            <v xml:space="preserve"> Difusión de pornografía</v>
          </cell>
          <cell r="B86">
            <v>202</v>
          </cell>
          <cell r="C86">
            <v>23</v>
          </cell>
          <cell r="D86">
            <v>9</v>
          </cell>
          <cell r="E86">
            <v>15</v>
          </cell>
          <cell r="F86">
            <v>10</v>
          </cell>
          <cell r="G86">
            <v>14</v>
          </cell>
          <cell r="H86">
            <v>9</v>
          </cell>
          <cell r="I86">
            <v>23</v>
          </cell>
          <cell r="J86">
            <v>23</v>
          </cell>
          <cell r="K86">
            <v>10</v>
          </cell>
          <cell r="L86">
            <v>11</v>
          </cell>
          <cell r="M86">
            <v>16</v>
          </cell>
          <cell r="N86">
            <v>9</v>
          </cell>
          <cell r="O86">
            <v>8</v>
          </cell>
          <cell r="P86">
            <v>5</v>
          </cell>
          <cell r="Q86">
            <v>17</v>
          </cell>
        </row>
        <row r="87">
          <cell r="A87" t="str">
            <v xml:space="preserve"> Distribuir-suministrar-poseer drogas</v>
          </cell>
          <cell r="B87">
            <v>205</v>
          </cell>
          <cell r="C87">
            <v>31</v>
          </cell>
          <cell r="D87">
            <v>12</v>
          </cell>
          <cell r="E87">
            <v>22</v>
          </cell>
          <cell r="F87">
            <v>51</v>
          </cell>
          <cell r="G87">
            <v>4</v>
          </cell>
          <cell r="H87">
            <v>2</v>
          </cell>
          <cell r="I87">
            <v>0</v>
          </cell>
          <cell r="J87">
            <v>6</v>
          </cell>
          <cell r="K87">
            <v>12</v>
          </cell>
          <cell r="L87">
            <v>15</v>
          </cell>
          <cell r="M87">
            <v>27</v>
          </cell>
          <cell r="N87">
            <v>1</v>
          </cell>
          <cell r="O87">
            <v>9</v>
          </cell>
          <cell r="P87">
            <v>11</v>
          </cell>
          <cell r="Q87">
            <v>2</v>
          </cell>
        </row>
        <row r="88">
          <cell r="A88" t="str">
            <v xml:space="preserve"> Divulgación de secretos</v>
          </cell>
          <cell r="B88">
            <v>22</v>
          </cell>
          <cell r="C88">
            <v>16</v>
          </cell>
          <cell r="D88">
            <v>1</v>
          </cell>
          <cell r="E88">
            <v>1</v>
          </cell>
          <cell r="F88">
            <v>2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1</v>
          </cell>
          <cell r="Q88">
            <v>0</v>
          </cell>
        </row>
        <row r="89">
          <cell r="A89" t="str">
            <v xml:space="preserve"> Documentos equiparados</v>
          </cell>
          <cell r="B89">
            <v>1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 t="str">
            <v xml:space="preserve"> Drenaje, relleno, secado o eliminación de humedales</v>
          </cell>
          <cell r="B90">
            <v>9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0</v>
          </cell>
          <cell r="M90">
            <v>0</v>
          </cell>
          <cell r="N90">
            <v>1</v>
          </cell>
          <cell r="O90">
            <v>5</v>
          </cell>
          <cell r="P90">
            <v>1</v>
          </cell>
          <cell r="Q90">
            <v>0</v>
          </cell>
        </row>
        <row r="91">
          <cell r="A91" t="str">
            <v xml:space="preserve"> Ejercicio ilegal de una profesión</v>
          </cell>
          <cell r="B91">
            <v>39</v>
          </cell>
          <cell r="C91">
            <v>8</v>
          </cell>
          <cell r="D91">
            <v>3</v>
          </cell>
          <cell r="E91">
            <v>5</v>
          </cell>
          <cell r="F91">
            <v>3</v>
          </cell>
          <cell r="G91">
            <v>1</v>
          </cell>
          <cell r="H91">
            <v>4</v>
          </cell>
          <cell r="I91">
            <v>5</v>
          </cell>
          <cell r="J91">
            <v>4</v>
          </cell>
          <cell r="K91">
            <v>0</v>
          </cell>
          <cell r="L91">
            <v>3</v>
          </cell>
          <cell r="M91">
            <v>0</v>
          </cell>
          <cell r="N91">
            <v>2</v>
          </cell>
          <cell r="O91">
            <v>0</v>
          </cell>
          <cell r="P91">
            <v>1</v>
          </cell>
          <cell r="Q91">
            <v>0</v>
          </cell>
        </row>
        <row r="92">
          <cell r="A92" t="str">
            <v xml:space="preserve"> Elaborar-fabricar-refinar-transformar-preparar droga</v>
          </cell>
          <cell r="B92">
            <v>27</v>
          </cell>
          <cell r="C92">
            <v>7</v>
          </cell>
          <cell r="D92">
            <v>5</v>
          </cell>
          <cell r="E92">
            <v>1</v>
          </cell>
          <cell r="F92">
            <v>1</v>
          </cell>
          <cell r="G92">
            <v>1</v>
          </cell>
          <cell r="H92">
            <v>1</v>
          </cell>
          <cell r="I92">
            <v>4</v>
          </cell>
          <cell r="J92">
            <v>0</v>
          </cell>
          <cell r="K92">
            <v>0</v>
          </cell>
          <cell r="L92">
            <v>1</v>
          </cell>
          <cell r="M92">
            <v>3</v>
          </cell>
          <cell r="N92">
            <v>0</v>
          </cell>
          <cell r="O92">
            <v>0</v>
          </cell>
          <cell r="P92">
            <v>1</v>
          </cell>
          <cell r="Q92">
            <v>2</v>
          </cell>
        </row>
        <row r="93">
          <cell r="A93" t="str">
            <v xml:space="preserve"> Espionaje informático</v>
          </cell>
          <cell r="B93">
            <v>15</v>
          </cell>
          <cell r="C93">
            <v>0</v>
          </cell>
          <cell r="D93">
            <v>0</v>
          </cell>
          <cell r="E93">
            <v>0</v>
          </cell>
          <cell r="F93">
            <v>1</v>
          </cell>
          <cell r="G93">
            <v>5</v>
          </cell>
          <cell r="H93">
            <v>2</v>
          </cell>
          <cell r="I93">
            <v>1</v>
          </cell>
          <cell r="J93">
            <v>2</v>
          </cell>
          <cell r="K93">
            <v>0</v>
          </cell>
          <cell r="L93">
            <v>0</v>
          </cell>
          <cell r="M93">
            <v>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 xml:space="preserve"> Estafa</v>
          </cell>
          <cell r="B94">
            <v>5629</v>
          </cell>
          <cell r="C94">
            <v>1072</v>
          </cell>
          <cell r="D94">
            <v>463</v>
          </cell>
          <cell r="E94">
            <v>557</v>
          </cell>
          <cell r="F94">
            <v>482</v>
          </cell>
          <cell r="G94">
            <v>222</v>
          </cell>
          <cell r="H94">
            <v>181</v>
          </cell>
          <cell r="I94">
            <v>563</v>
          </cell>
          <cell r="J94">
            <v>720</v>
          </cell>
          <cell r="K94">
            <v>253</v>
          </cell>
          <cell r="L94">
            <v>167</v>
          </cell>
          <cell r="M94">
            <v>342</v>
          </cell>
          <cell r="N94">
            <v>247</v>
          </cell>
          <cell r="O94">
            <v>112</v>
          </cell>
          <cell r="P94">
            <v>112</v>
          </cell>
          <cell r="Q94">
            <v>136</v>
          </cell>
        </row>
        <row r="95">
          <cell r="A95" t="str">
            <v xml:space="preserve"> Estafa de seguro</v>
          </cell>
          <cell r="B95">
            <v>6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2</v>
          </cell>
          <cell r="J95">
            <v>4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 xml:space="preserve"> Estafa informática</v>
          </cell>
          <cell r="B96">
            <v>5</v>
          </cell>
          <cell r="C96">
            <v>1</v>
          </cell>
          <cell r="D96">
            <v>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2</v>
          </cell>
        </row>
        <row r="97">
          <cell r="A97" t="str">
            <v xml:space="preserve"> Estafa mediante cheque</v>
          </cell>
          <cell r="B97">
            <v>52</v>
          </cell>
          <cell r="C97">
            <v>11</v>
          </cell>
          <cell r="D97">
            <v>7</v>
          </cell>
          <cell r="E97">
            <v>3</v>
          </cell>
          <cell r="F97">
            <v>6</v>
          </cell>
          <cell r="G97">
            <v>0</v>
          </cell>
          <cell r="H97">
            <v>9</v>
          </cell>
          <cell r="I97">
            <v>5</v>
          </cell>
          <cell r="J97">
            <v>1</v>
          </cell>
          <cell r="K97">
            <v>3</v>
          </cell>
          <cell r="L97">
            <v>0</v>
          </cell>
          <cell r="M97">
            <v>2</v>
          </cell>
          <cell r="N97">
            <v>1</v>
          </cell>
          <cell r="O97">
            <v>1</v>
          </cell>
          <cell r="P97">
            <v>2</v>
          </cell>
          <cell r="Q97">
            <v>1</v>
          </cell>
        </row>
        <row r="98">
          <cell r="A98" t="str">
            <v xml:space="preserve"> Estelionato</v>
          </cell>
          <cell r="B98">
            <v>167</v>
          </cell>
          <cell r="C98">
            <v>26</v>
          </cell>
          <cell r="D98">
            <v>13</v>
          </cell>
          <cell r="E98">
            <v>14</v>
          </cell>
          <cell r="F98">
            <v>14</v>
          </cell>
          <cell r="G98">
            <v>9</v>
          </cell>
          <cell r="H98">
            <v>13</v>
          </cell>
          <cell r="I98">
            <v>11</v>
          </cell>
          <cell r="J98">
            <v>15</v>
          </cell>
          <cell r="K98">
            <v>9</v>
          </cell>
          <cell r="L98">
            <v>5</v>
          </cell>
          <cell r="M98">
            <v>6</v>
          </cell>
          <cell r="N98">
            <v>11</v>
          </cell>
          <cell r="O98">
            <v>8</v>
          </cell>
          <cell r="P98">
            <v>6</v>
          </cell>
          <cell r="Q98">
            <v>7</v>
          </cell>
        </row>
        <row r="99">
          <cell r="A99" t="str">
            <v xml:space="preserve"> Evasión</v>
          </cell>
          <cell r="B99">
            <v>24</v>
          </cell>
          <cell r="C99">
            <v>2</v>
          </cell>
          <cell r="D99">
            <v>1</v>
          </cell>
          <cell r="E99">
            <v>0</v>
          </cell>
          <cell r="F99">
            <v>2</v>
          </cell>
          <cell r="G99">
            <v>2</v>
          </cell>
          <cell r="H99">
            <v>2</v>
          </cell>
          <cell r="I99">
            <v>0</v>
          </cell>
          <cell r="J99">
            <v>3</v>
          </cell>
          <cell r="K99">
            <v>3</v>
          </cell>
          <cell r="L99">
            <v>1</v>
          </cell>
          <cell r="M99">
            <v>4</v>
          </cell>
          <cell r="N99">
            <v>1</v>
          </cell>
          <cell r="O99">
            <v>2</v>
          </cell>
          <cell r="P99">
            <v>1</v>
          </cell>
          <cell r="Q99">
            <v>0</v>
          </cell>
        </row>
        <row r="100">
          <cell r="A100" t="str">
            <v xml:space="preserve"> Exacción Ilegal</v>
          </cell>
          <cell r="B100">
            <v>4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1</v>
          </cell>
          <cell r="H100">
            <v>0</v>
          </cell>
          <cell r="I100">
            <v>1</v>
          </cell>
          <cell r="J100">
            <v>0</v>
          </cell>
          <cell r="K100">
            <v>0</v>
          </cell>
          <cell r="L100">
            <v>2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 t="str">
            <v xml:space="preserve"> Expendio o procuración de bebidas alcohólicas y tabaco a menores o incapaces</v>
          </cell>
          <cell r="B101">
            <v>9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1</v>
          </cell>
          <cell r="H101">
            <v>1</v>
          </cell>
          <cell r="I101">
            <v>2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4</v>
          </cell>
          <cell r="P101">
            <v>0</v>
          </cell>
          <cell r="Q101">
            <v>1</v>
          </cell>
        </row>
        <row r="102">
          <cell r="A102" t="str">
            <v xml:space="preserve"> Explotación de incapaces</v>
          </cell>
          <cell r="B102">
            <v>19</v>
          </cell>
          <cell r="C102">
            <v>6</v>
          </cell>
          <cell r="D102">
            <v>0</v>
          </cell>
          <cell r="E102">
            <v>8</v>
          </cell>
          <cell r="F102">
            <v>1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1</v>
          </cell>
          <cell r="N102">
            <v>1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 xml:space="preserve"> Explotación de personas adultas mayores</v>
          </cell>
          <cell r="B103">
            <v>414</v>
          </cell>
          <cell r="C103">
            <v>42</v>
          </cell>
          <cell r="D103">
            <v>20</v>
          </cell>
          <cell r="E103">
            <v>235</v>
          </cell>
          <cell r="F103">
            <v>12</v>
          </cell>
          <cell r="G103">
            <v>1</v>
          </cell>
          <cell r="H103">
            <v>14</v>
          </cell>
          <cell r="I103">
            <v>23</v>
          </cell>
          <cell r="J103">
            <v>7</v>
          </cell>
          <cell r="K103">
            <v>7</v>
          </cell>
          <cell r="L103">
            <v>4</v>
          </cell>
          <cell r="M103">
            <v>35</v>
          </cell>
          <cell r="N103">
            <v>2</v>
          </cell>
          <cell r="O103">
            <v>3</v>
          </cell>
          <cell r="P103">
            <v>2</v>
          </cell>
          <cell r="Q103">
            <v>7</v>
          </cell>
        </row>
        <row r="104">
          <cell r="A104" t="str">
            <v xml:space="preserve"> Explotación sexual de una mujer</v>
          </cell>
          <cell r="B104">
            <v>6</v>
          </cell>
          <cell r="C104">
            <v>1</v>
          </cell>
          <cell r="D104">
            <v>0</v>
          </cell>
          <cell r="E104">
            <v>1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1</v>
          </cell>
          <cell r="N104">
            <v>0</v>
          </cell>
          <cell r="O104">
            <v>0</v>
          </cell>
          <cell r="P104">
            <v>0</v>
          </cell>
          <cell r="Q104">
            <v>2</v>
          </cell>
        </row>
        <row r="105">
          <cell r="A105" t="str">
            <v xml:space="preserve"> Exportación o importación de animales silvestres, sus productos y derivados, sin el permiso del SINAC</v>
          </cell>
          <cell r="B105">
            <v>8</v>
          </cell>
          <cell r="C105">
            <v>4</v>
          </cell>
          <cell r="D105">
            <v>0</v>
          </cell>
          <cell r="E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</v>
          </cell>
          <cell r="P105">
            <v>0</v>
          </cell>
          <cell r="Q105">
            <v>0</v>
          </cell>
        </row>
        <row r="106">
          <cell r="A106" t="str">
            <v xml:space="preserve"> Extorsión</v>
          </cell>
          <cell r="B106">
            <v>485</v>
          </cell>
          <cell r="C106">
            <v>87</v>
          </cell>
          <cell r="D106">
            <v>85</v>
          </cell>
          <cell r="E106">
            <v>107</v>
          </cell>
          <cell r="F106">
            <v>26</v>
          </cell>
          <cell r="G106">
            <v>7</v>
          </cell>
          <cell r="H106">
            <v>20</v>
          </cell>
          <cell r="I106">
            <v>31</v>
          </cell>
          <cell r="J106">
            <v>31</v>
          </cell>
          <cell r="K106">
            <v>12</v>
          </cell>
          <cell r="L106">
            <v>11</v>
          </cell>
          <cell r="M106">
            <v>28</v>
          </cell>
          <cell r="N106">
            <v>8</v>
          </cell>
          <cell r="O106">
            <v>4</v>
          </cell>
          <cell r="P106">
            <v>14</v>
          </cell>
          <cell r="Q106">
            <v>14</v>
          </cell>
        </row>
        <row r="107">
          <cell r="A107" t="str">
            <v xml:space="preserve"> Extracción, destrucción de plantas o sus productos sin autorización en áreas oficiales de protección.</v>
          </cell>
          <cell r="B107">
            <v>4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1</v>
          </cell>
          <cell r="M107">
            <v>0</v>
          </cell>
          <cell r="N107">
            <v>0</v>
          </cell>
          <cell r="O107">
            <v>1</v>
          </cell>
          <cell r="P107">
            <v>0</v>
          </cell>
          <cell r="Q107">
            <v>0</v>
          </cell>
        </row>
        <row r="108">
          <cell r="A108" t="str">
            <v xml:space="preserve"> Fabricación o tenencia de materiales explosivos</v>
          </cell>
          <cell r="B108">
            <v>18</v>
          </cell>
          <cell r="C108">
            <v>3</v>
          </cell>
          <cell r="D108">
            <v>0</v>
          </cell>
          <cell r="E108">
            <v>0</v>
          </cell>
          <cell r="F108">
            <v>1</v>
          </cell>
          <cell r="G108">
            <v>2</v>
          </cell>
          <cell r="H108">
            <v>0</v>
          </cell>
          <cell r="I108">
            <v>1</v>
          </cell>
          <cell r="J108">
            <v>1</v>
          </cell>
          <cell r="K108">
            <v>0</v>
          </cell>
          <cell r="L108">
            <v>0</v>
          </cell>
          <cell r="M108">
            <v>1</v>
          </cell>
          <cell r="N108">
            <v>6</v>
          </cell>
          <cell r="O108">
            <v>3</v>
          </cell>
          <cell r="P108">
            <v>0</v>
          </cell>
          <cell r="Q108">
            <v>0</v>
          </cell>
        </row>
        <row r="109">
          <cell r="A109" t="str">
            <v xml:space="preserve"> Fabricación, producción o reproducción de pornografía</v>
          </cell>
          <cell r="B109">
            <v>30</v>
          </cell>
          <cell r="C109">
            <v>0</v>
          </cell>
          <cell r="D109">
            <v>3</v>
          </cell>
          <cell r="E109">
            <v>2</v>
          </cell>
          <cell r="F109">
            <v>4</v>
          </cell>
          <cell r="G109">
            <v>0</v>
          </cell>
          <cell r="H109">
            <v>1</v>
          </cell>
          <cell r="I109">
            <v>0</v>
          </cell>
          <cell r="J109">
            <v>4</v>
          </cell>
          <cell r="K109">
            <v>1</v>
          </cell>
          <cell r="L109">
            <v>2</v>
          </cell>
          <cell r="M109">
            <v>2</v>
          </cell>
          <cell r="N109">
            <v>4</v>
          </cell>
          <cell r="O109">
            <v>3</v>
          </cell>
          <cell r="P109">
            <v>4</v>
          </cell>
          <cell r="Q109">
            <v>0</v>
          </cell>
        </row>
        <row r="110">
          <cell r="A110" t="str">
            <v xml:space="preserve"> Facilitación culposa de substracciones</v>
          </cell>
          <cell r="B110">
            <v>1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 t="str">
            <v>Falsedad de la declaración aduanera y otros delitos de tipo aduanero (art 220 bis inc. b y c)</v>
          </cell>
          <cell r="B111">
            <v>1</v>
          </cell>
          <cell r="C111">
            <v>1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 xml:space="preserve"> Falsedad en la recepción de bienes u servicios contratados</v>
          </cell>
          <cell r="B112">
            <v>10</v>
          </cell>
          <cell r="C112">
            <v>4</v>
          </cell>
          <cell r="D112">
            <v>0</v>
          </cell>
          <cell r="E112">
            <v>1</v>
          </cell>
          <cell r="F112">
            <v>0</v>
          </cell>
          <cell r="G112">
            <v>2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0</v>
          </cell>
          <cell r="M112">
            <v>0</v>
          </cell>
          <cell r="N112">
            <v>2</v>
          </cell>
          <cell r="O112">
            <v>0</v>
          </cell>
          <cell r="P112">
            <v>0</v>
          </cell>
          <cell r="Q112">
            <v>0</v>
          </cell>
        </row>
        <row r="113">
          <cell r="A113" t="str">
            <v xml:space="preserve"> Falsedad ideológica</v>
          </cell>
          <cell r="B113">
            <v>1582</v>
          </cell>
          <cell r="C113">
            <v>550</v>
          </cell>
          <cell r="D113">
            <v>112</v>
          </cell>
          <cell r="E113">
            <v>122</v>
          </cell>
          <cell r="F113">
            <v>86</v>
          </cell>
          <cell r="G113">
            <v>65</v>
          </cell>
          <cell r="H113">
            <v>35</v>
          </cell>
          <cell r="I113">
            <v>108</v>
          </cell>
          <cell r="J113">
            <v>89</v>
          </cell>
          <cell r="K113">
            <v>46</v>
          </cell>
          <cell r="L113">
            <v>33</v>
          </cell>
          <cell r="M113">
            <v>53</v>
          </cell>
          <cell r="N113">
            <v>37</v>
          </cell>
          <cell r="O113">
            <v>33</v>
          </cell>
          <cell r="P113">
            <v>56</v>
          </cell>
          <cell r="Q113">
            <v>157</v>
          </cell>
        </row>
        <row r="114">
          <cell r="A114" t="str">
            <v xml:space="preserve"> Falsificación de documentos privados</v>
          </cell>
          <cell r="B114">
            <v>97</v>
          </cell>
          <cell r="C114">
            <v>25</v>
          </cell>
          <cell r="D114">
            <v>12</v>
          </cell>
          <cell r="E114">
            <v>4</v>
          </cell>
          <cell r="F114">
            <v>5</v>
          </cell>
          <cell r="G114">
            <v>14</v>
          </cell>
          <cell r="H114">
            <v>3</v>
          </cell>
          <cell r="I114">
            <v>3</v>
          </cell>
          <cell r="J114">
            <v>9</v>
          </cell>
          <cell r="K114">
            <v>3</v>
          </cell>
          <cell r="L114">
            <v>3</v>
          </cell>
          <cell r="M114">
            <v>6</v>
          </cell>
          <cell r="N114">
            <v>2</v>
          </cell>
          <cell r="O114">
            <v>2</v>
          </cell>
          <cell r="P114">
            <v>3</v>
          </cell>
          <cell r="Q114">
            <v>3</v>
          </cell>
        </row>
        <row r="115">
          <cell r="A115" t="str">
            <v xml:space="preserve"> Falsificación de documentos públicos y auténticos</v>
          </cell>
          <cell r="B115">
            <v>80</v>
          </cell>
          <cell r="C115">
            <v>20</v>
          </cell>
          <cell r="D115">
            <v>7</v>
          </cell>
          <cell r="E115">
            <v>13</v>
          </cell>
          <cell r="F115">
            <v>4</v>
          </cell>
          <cell r="G115">
            <v>5</v>
          </cell>
          <cell r="H115">
            <v>2</v>
          </cell>
          <cell r="I115">
            <v>1</v>
          </cell>
          <cell r="J115">
            <v>8</v>
          </cell>
          <cell r="K115">
            <v>0</v>
          </cell>
          <cell r="L115">
            <v>5</v>
          </cell>
          <cell r="M115">
            <v>4</v>
          </cell>
          <cell r="N115">
            <v>3</v>
          </cell>
          <cell r="O115">
            <v>5</v>
          </cell>
          <cell r="P115">
            <v>2</v>
          </cell>
          <cell r="Q115">
            <v>1</v>
          </cell>
        </row>
        <row r="116">
          <cell r="A116" t="str">
            <v xml:space="preserve"> Falsificación de moneda</v>
          </cell>
          <cell r="B116">
            <v>41</v>
          </cell>
          <cell r="C116">
            <v>18</v>
          </cell>
          <cell r="D116">
            <v>5</v>
          </cell>
          <cell r="E116">
            <v>1</v>
          </cell>
          <cell r="F116">
            <v>2</v>
          </cell>
          <cell r="G116">
            <v>3</v>
          </cell>
          <cell r="H116">
            <v>1</v>
          </cell>
          <cell r="I116">
            <v>1</v>
          </cell>
          <cell r="J116">
            <v>1</v>
          </cell>
          <cell r="K116">
            <v>4</v>
          </cell>
          <cell r="L116">
            <v>1</v>
          </cell>
          <cell r="M116">
            <v>1</v>
          </cell>
          <cell r="N116">
            <v>1</v>
          </cell>
          <cell r="O116">
            <v>0</v>
          </cell>
          <cell r="P116">
            <v>0</v>
          </cell>
          <cell r="Q116">
            <v>2</v>
          </cell>
        </row>
        <row r="117">
          <cell r="A117" t="str">
            <v xml:space="preserve"> Falsificación de sellos</v>
          </cell>
          <cell r="B117">
            <v>5</v>
          </cell>
          <cell r="C117">
            <v>0</v>
          </cell>
          <cell r="D117">
            <v>3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</v>
          </cell>
          <cell r="M117">
            <v>0</v>
          </cell>
          <cell r="N117">
            <v>0</v>
          </cell>
          <cell r="O117">
            <v>0</v>
          </cell>
          <cell r="P117">
            <v>1</v>
          </cell>
          <cell r="Q117">
            <v>0</v>
          </cell>
        </row>
        <row r="118">
          <cell r="A118" t="str">
            <v xml:space="preserve"> Falsificación de señas y marcas</v>
          </cell>
          <cell r="B118">
            <v>626</v>
          </cell>
          <cell r="C118">
            <v>97</v>
          </cell>
          <cell r="D118">
            <v>23</v>
          </cell>
          <cell r="E118">
            <v>39</v>
          </cell>
          <cell r="F118">
            <v>33</v>
          </cell>
          <cell r="G118">
            <v>93</v>
          </cell>
          <cell r="H118">
            <v>27</v>
          </cell>
          <cell r="I118">
            <v>53</v>
          </cell>
          <cell r="J118">
            <v>71</v>
          </cell>
          <cell r="K118">
            <v>30</v>
          </cell>
          <cell r="L118">
            <v>8</v>
          </cell>
          <cell r="M118">
            <v>36</v>
          </cell>
          <cell r="N118">
            <v>27</v>
          </cell>
          <cell r="O118">
            <v>28</v>
          </cell>
          <cell r="P118">
            <v>33</v>
          </cell>
          <cell r="Q118">
            <v>28</v>
          </cell>
        </row>
        <row r="119">
          <cell r="A119" t="str">
            <v xml:space="preserve"> Falso testimonio</v>
          </cell>
          <cell r="B119">
            <v>114</v>
          </cell>
          <cell r="C119">
            <v>21</v>
          </cell>
          <cell r="D119">
            <v>9</v>
          </cell>
          <cell r="E119">
            <v>11</v>
          </cell>
          <cell r="F119">
            <v>7</v>
          </cell>
          <cell r="G119">
            <v>3</v>
          </cell>
          <cell r="H119">
            <v>5</v>
          </cell>
          <cell r="I119">
            <v>7</v>
          </cell>
          <cell r="J119">
            <v>9</v>
          </cell>
          <cell r="K119">
            <v>5</v>
          </cell>
          <cell r="L119">
            <v>10</v>
          </cell>
          <cell r="M119">
            <v>5</v>
          </cell>
          <cell r="N119">
            <v>6</v>
          </cell>
          <cell r="O119">
            <v>3</v>
          </cell>
          <cell r="P119">
            <v>10</v>
          </cell>
          <cell r="Q119">
            <v>3</v>
          </cell>
        </row>
        <row r="120">
          <cell r="A120" t="str">
            <v xml:space="preserve"> Favorecimiento personal</v>
          </cell>
          <cell r="B120">
            <v>7</v>
          </cell>
          <cell r="C120">
            <v>3</v>
          </cell>
          <cell r="D120">
            <v>0</v>
          </cell>
          <cell r="E120">
            <v>2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</v>
          </cell>
          <cell r="O120">
            <v>1</v>
          </cell>
          <cell r="P120">
            <v>0</v>
          </cell>
          <cell r="Q120">
            <v>0</v>
          </cell>
        </row>
        <row r="121">
          <cell r="A121" t="str">
            <v xml:space="preserve"> Favorecimiento real</v>
          </cell>
          <cell r="B121">
            <v>12</v>
          </cell>
          <cell r="C121">
            <v>1</v>
          </cell>
          <cell r="D121">
            <v>0</v>
          </cell>
          <cell r="E121">
            <v>0</v>
          </cell>
          <cell r="F121">
            <v>1</v>
          </cell>
          <cell r="G121">
            <v>1</v>
          </cell>
          <cell r="H121">
            <v>1</v>
          </cell>
          <cell r="I121">
            <v>2</v>
          </cell>
          <cell r="J121">
            <v>1</v>
          </cell>
          <cell r="K121">
            <v>0</v>
          </cell>
          <cell r="L121">
            <v>0</v>
          </cell>
          <cell r="M121">
            <v>0</v>
          </cell>
          <cell r="N121">
            <v>1</v>
          </cell>
          <cell r="O121">
            <v>0</v>
          </cell>
          <cell r="P121">
            <v>1</v>
          </cell>
          <cell r="Q121">
            <v>3</v>
          </cell>
        </row>
        <row r="122">
          <cell r="A122" t="str">
            <v xml:space="preserve"> Femicidio</v>
          </cell>
          <cell r="B122">
            <v>17</v>
          </cell>
          <cell r="C122">
            <v>0</v>
          </cell>
          <cell r="D122">
            <v>0</v>
          </cell>
          <cell r="E122">
            <v>1</v>
          </cell>
          <cell r="F122">
            <v>0</v>
          </cell>
          <cell r="G122">
            <v>2</v>
          </cell>
          <cell r="H122">
            <v>1</v>
          </cell>
          <cell r="I122">
            <v>1</v>
          </cell>
          <cell r="J122">
            <v>4</v>
          </cell>
          <cell r="K122">
            <v>2</v>
          </cell>
          <cell r="L122">
            <v>0</v>
          </cell>
          <cell r="M122">
            <v>1</v>
          </cell>
          <cell r="N122">
            <v>1</v>
          </cell>
          <cell r="O122">
            <v>2</v>
          </cell>
          <cell r="P122">
            <v>0</v>
          </cell>
          <cell r="Q122">
            <v>2</v>
          </cell>
        </row>
        <row r="123">
          <cell r="A123" t="str">
            <v xml:space="preserve"> Femicidio (tentativa de)</v>
          </cell>
          <cell r="B123">
            <v>150</v>
          </cell>
          <cell r="C123">
            <v>13</v>
          </cell>
          <cell r="D123">
            <v>6</v>
          </cell>
          <cell r="E123">
            <v>10</v>
          </cell>
          <cell r="F123">
            <v>4</v>
          </cell>
          <cell r="G123">
            <v>6</v>
          </cell>
          <cell r="H123">
            <v>3</v>
          </cell>
          <cell r="I123">
            <v>12</v>
          </cell>
          <cell r="J123">
            <v>32</v>
          </cell>
          <cell r="K123">
            <v>24</v>
          </cell>
          <cell r="L123">
            <v>7</v>
          </cell>
          <cell r="M123">
            <v>7</v>
          </cell>
          <cell r="N123">
            <v>1</v>
          </cell>
          <cell r="O123">
            <v>6</v>
          </cell>
          <cell r="P123">
            <v>14</v>
          </cell>
          <cell r="Q123">
            <v>5</v>
          </cell>
        </row>
        <row r="124">
          <cell r="A124" t="str">
            <v xml:space="preserve"> Fraude de ley en la función administrativa</v>
          </cell>
          <cell r="B124">
            <v>9</v>
          </cell>
          <cell r="C124">
            <v>4</v>
          </cell>
          <cell r="D124">
            <v>0</v>
          </cell>
          <cell r="E124">
            <v>0</v>
          </cell>
          <cell r="F124">
            <v>1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2</v>
          </cell>
          <cell r="L124">
            <v>0</v>
          </cell>
          <cell r="M124">
            <v>2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 xml:space="preserve"> Fraude de simulación</v>
          </cell>
          <cell r="B125">
            <v>177</v>
          </cell>
          <cell r="C125">
            <v>17</v>
          </cell>
          <cell r="D125">
            <v>14</v>
          </cell>
          <cell r="E125">
            <v>13</v>
          </cell>
          <cell r="F125">
            <v>12</v>
          </cell>
          <cell r="G125">
            <v>12</v>
          </cell>
          <cell r="H125">
            <v>12</v>
          </cell>
          <cell r="I125">
            <v>23</v>
          </cell>
          <cell r="J125">
            <v>12</v>
          </cell>
          <cell r="K125">
            <v>6</v>
          </cell>
          <cell r="L125">
            <v>14</v>
          </cell>
          <cell r="M125">
            <v>19</v>
          </cell>
          <cell r="N125">
            <v>6</v>
          </cell>
          <cell r="O125">
            <v>3</v>
          </cell>
          <cell r="P125">
            <v>1</v>
          </cell>
          <cell r="Q125">
            <v>13</v>
          </cell>
        </row>
        <row r="126">
          <cell r="A126" t="str">
            <v xml:space="preserve"> Fraude de simulación sobre bienes susceptibles de ser gananciales</v>
          </cell>
          <cell r="B126">
            <v>21</v>
          </cell>
          <cell r="C126">
            <v>5</v>
          </cell>
          <cell r="D126">
            <v>4</v>
          </cell>
          <cell r="E126">
            <v>1</v>
          </cell>
          <cell r="F126">
            <v>3</v>
          </cell>
          <cell r="G126">
            <v>2</v>
          </cell>
          <cell r="H126">
            <v>1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M126">
            <v>2</v>
          </cell>
          <cell r="N126">
            <v>0</v>
          </cell>
          <cell r="O126">
            <v>1</v>
          </cell>
          <cell r="P126">
            <v>0</v>
          </cell>
          <cell r="Q126">
            <v>0</v>
          </cell>
        </row>
        <row r="127">
          <cell r="A127" t="str">
            <v xml:space="preserve"> Fraude en la entrega de cosas</v>
          </cell>
          <cell r="B127">
            <v>6</v>
          </cell>
          <cell r="C127">
            <v>2</v>
          </cell>
          <cell r="D127">
            <v>1</v>
          </cell>
          <cell r="E127">
            <v>1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 xml:space="preserve"> Fraude informático</v>
          </cell>
          <cell r="B128">
            <v>2159</v>
          </cell>
          <cell r="C128">
            <v>1120</v>
          </cell>
          <cell r="D128">
            <v>157</v>
          </cell>
          <cell r="E128">
            <v>117</v>
          </cell>
          <cell r="F128">
            <v>92</v>
          </cell>
          <cell r="G128">
            <v>101</v>
          </cell>
          <cell r="H128">
            <v>39</v>
          </cell>
          <cell r="I128">
            <v>38</v>
          </cell>
          <cell r="J128">
            <v>104</v>
          </cell>
          <cell r="K128">
            <v>63</v>
          </cell>
          <cell r="L128">
            <v>40</v>
          </cell>
          <cell r="M128">
            <v>154</v>
          </cell>
          <cell r="N128">
            <v>6</v>
          </cell>
          <cell r="O128">
            <v>24</v>
          </cell>
          <cell r="P128">
            <v>59</v>
          </cell>
          <cell r="Q128">
            <v>45</v>
          </cell>
        </row>
        <row r="129">
          <cell r="A129" t="str">
            <v>Homicidio culposo</v>
          </cell>
          <cell r="B129">
            <v>597</v>
          </cell>
          <cell r="C129">
            <v>49</v>
          </cell>
          <cell r="D129">
            <v>21</v>
          </cell>
          <cell r="E129">
            <v>26</v>
          </cell>
          <cell r="F129">
            <v>56</v>
          </cell>
          <cell r="G129">
            <v>55</v>
          </cell>
          <cell r="H129">
            <v>27</v>
          </cell>
          <cell r="I129">
            <v>42</v>
          </cell>
          <cell r="J129">
            <v>47</v>
          </cell>
          <cell r="K129">
            <v>23</v>
          </cell>
          <cell r="L129">
            <v>38</v>
          </cell>
          <cell r="M129">
            <v>45</v>
          </cell>
          <cell r="N129">
            <v>31</v>
          </cell>
          <cell r="O129">
            <v>40</v>
          </cell>
          <cell r="P129">
            <v>46</v>
          </cell>
          <cell r="Q129">
            <v>51</v>
          </cell>
        </row>
        <row r="130">
          <cell r="A130" t="str">
            <v>Homicidio doloso</v>
          </cell>
          <cell r="B130">
            <v>509</v>
          </cell>
          <cell r="C130">
            <v>163</v>
          </cell>
          <cell r="D130">
            <v>0</v>
          </cell>
          <cell r="E130">
            <v>0</v>
          </cell>
          <cell r="F130">
            <v>45</v>
          </cell>
          <cell r="G130">
            <v>15</v>
          </cell>
          <cell r="H130">
            <v>21</v>
          </cell>
          <cell r="I130">
            <v>56</v>
          </cell>
          <cell r="J130">
            <v>40</v>
          </cell>
          <cell r="K130">
            <v>11</v>
          </cell>
          <cell r="L130">
            <v>11</v>
          </cell>
          <cell r="M130">
            <v>28</v>
          </cell>
          <cell r="N130">
            <v>5</v>
          </cell>
          <cell r="O130">
            <v>21</v>
          </cell>
          <cell r="P130">
            <v>49</v>
          </cell>
          <cell r="Q130">
            <v>44</v>
          </cell>
        </row>
        <row r="131">
          <cell r="A131" t="str">
            <v xml:space="preserve"> Homicidio simple (tentativa de)</v>
          </cell>
          <cell r="B131">
            <v>1120</v>
          </cell>
          <cell r="C131">
            <v>112</v>
          </cell>
          <cell r="D131">
            <v>107</v>
          </cell>
          <cell r="E131">
            <v>138</v>
          </cell>
          <cell r="F131">
            <v>77</v>
          </cell>
          <cell r="G131">
            <v>47</v>
          </cell>
          <cell r="H131">
            <v>31</v>
          </cell>
          <cell r="I131">
            <v>86</v>
          </cell>
          <cell r="J131">
            <v>86</v>
          </cell>
          <cell r="K131">
            <v>44</v>
          </cell>
          <cell r="L131">
            <v>42</v>
          </cell>
          <cell r="M131">
            <v>99</v>
          </cell>
          <cell r="N131">
            <v>41</v>
          </cell>
          <cell r="O131">
            <v>32</v>
          </cell>
          <cell r="P131">
            <v>102</v>
          </cell>
          <cell r="Q131">
            <v>76</v>
          </cell>
        </row>
        <row r="132">
          <cell r="A132" t="str">
            <v xml:space="preserve"> Hurto (tentativa de)</v>
          </cell>
          <cell r="B132">
            <v>293</v>
          </cell>
          <cell r="C132">
            <v>54</v>
          </cell>
          <cell r="D132">
            <v>24</v>
          </cell>
          <cell r="E132">
            <v>9</v>
          </cell>
          <cell r="F132">
            <v>31</v>
          </cell>
          <cell r="G132">
            <v>10</v>
          </cell>
          <cell r="H132">
            <v>13</v>
          </cell>
          <cell r="I132">
            <v>18</v>
          </cell>
          <cell r="J132">
            <v>18</v>
          </cell>
          <cell r="K132">
            <v>22</v>
          </cell>
          <cell r="L132">
            <v>7</v>
          </cell>
          <cell r="M132">
            <v>22</v>
          </cell>
          <cell r="N132">
            <v>16</v>
          </cell>
          <cell r="O132">
            <v>19</v>
          </cell>
          <cell r="P132">
            <v>19</v>
          </cell>
          <cell r="Q132">
            <v>11</v>
          </cell>
        </row>
        <row r="133">
          <cell r="A133" t="str">
            <v xml:space="preserve"> Hurto agravado</v>
          </cell>
          <cell r="B133">
            <v>3793</v>
          </cell>
          <cell r="C133">
            <v>192</v>
          </cell>
          <cell r="D133">
            <v>125</v>
          </cell>
          <cell r="E133">
            <v>278</v>
          </cell>
          <cell r="F133">
            <v>97</v>
          </cell>
          <cell r="G133">
            <v>268</v>
          </cell>
          <cell r="H133">
            <v>62</v>
          </cell>
          <cell r="I133">
            <v>294</v>
          </cell>
          <cell r="J133">
            <v>914</v>
          </cell>
          <cell r="K133">
            <v>440</v>
          </cell>
          <cell r="L133">
            <v>235</v>
          </cell>
          <cell r="M133">
            <v>447</v>
          </cell>
          <cell r="N133">
            <v>72</v>
          </cell>
          <cell r="O133">
            <v>132</v>
          </cell>
          <cell r="P133">
            <v>87</v>
          </cell>
          <cell r="Q133">
            <v>150</v>
          </cell>
        </row>
        <row r="134">
          <cell r="A134" t="str">
            <v xml:space="preserve"> Hurto agravado (tentativa de)</v>
          </cell>
          <cell r="B134">
            <v>38</v>
          </cell>
          <cell r="C134">
            <v>4</v>
          </cell>
          <cell r="D134">
            <v>2</v>
          </cell>
          <cell r="E134">
            <v>0</v>
          </cell>
          <cell r="F134">
            <v>6</v>
          </cell>
          <cell r="G134">
            <v>3</v>
          </cell>
          <cell r="H134">
            <v>0</v>
          </cell>
          <cell r="I134">
            <v>2</v>
          </cell>
          <cell r="J134">
            <v>2</v>
          </cell>
          <cell r="K134">
            <v>4</v>
          </cell>
          <cell r="L134">
            <v>8</v>
          </cell>
          <cell r="M134">
            <v>0</v>
          </cell>
          <cell r="N134">
            <v>1</v>
          </cell>
          <cell r="O134">
            <v>0</v>
          </cell>
          <cell r="P134">
            <v>3</v>
          </cell>
          <cell r="Q134">
            <v>3</v>
          </cell>
        </row>
        <row r="135">
          <cell r="A135" t="str">
            <v xml:space="preserve"> Hurto atenuado</v>
          </cell>
          <cell r="B135">
            <v>7</v>
          </cell>
          <cell r="C135">
            <v>0</v>
          </cell>
          <cell r="D135">
            <v>0</v>
          </cell>
          <cell r="E135">
            <v>0</v>
          </cell>
          <cell r="F135">
            <v>1</v>
          </cell>
          <cell r="G135">
            <v>2</v>
          </cell>
          <cell r="H135">
            <v>0</v>
          </cell>
          <cell r="I135">
            <v>0</v>
          </cell>
          <cell r="J135">
            <v>1</v>
          </cell>
          <cell r="K135">
            <v>1</v>
          </cell>
          <cell r="L135">
            <v>1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</row>
        <row r="136">
          <cell r="A136" t="str">
            <v xml:space="preserve"> Hurto de uso</v>
          </cell>
          <cell r="B136">
            <v>44</v>
          </cell>
          <cell r="C136">
            <v>5</v>
          </cell>
          <cell r="D136">
            <v>1</v>
          </cell>
          <cell r="E136">
            <v>6</v>
          </cell>
          <cell r="F136">
            <v>4</v>
          </cell>
          <cell r="G136">
            <v>4</v>
          </cell>
          <cell r="H136">
            <v>1</v>
          </cell>
          <cell r="I136">
            <v>4</v>
          </cell>
          <cell r="J136">
            <v>6</v>
          </cell>
          <cell r="K136">
            <v>3</v>
          </cell>
          <cell r="L136">
            <v>1</v>
          </cell>
          <cell r="M136">
            <v>2</v>
          </cell>
          <cell r="N136">
            <v>0</v>
          </cell>
          <cell r="O136">
            <v>0</v>
          </cell>
          <cell r="P136">
            <v>3</v>
          </cell>
          <cell r="Q136">
            <v>4</v>
          </cell>
        </row>
        <row r="137">
          <cell r="A137" t="str">
            <v xml:space="preserve"> Hurto simple</v>
          </cell>
          <cell r="B137">
            <v>18457</v>
          </cell>
          <cell r="C137">
            <v>2291</v>
          </cell>
          <cell r="D137">
            <v>1329</v>
          </cell>
          <cell r="E137">
            <v>633</v>
          </cell>
          <cell r="F137">
            <v>1613</v>
          </cell>
          <cell r="G137">
            <v>1259</v>
          </cell>
          <cell r="H137">
            <v>565</v>
          </cell>
          <cell r="I137">
            <v>1426</v>
          </cell>
          <cell r="J137">
            <v>1266</v>
          </cell>
          <cell r="K137">
            <v>925</v>
          </cell>
          <cell r="L137">
            <v>1658</v>
          </cell>
          <cell r="M137">
            <v>1862</v>
          </cell>
          <cell r="N137">
            <v>809</v>
          </cell>
          <cell r="O137">
            <v>1060</v>
          </cell>
          <cell r="P137">
            <v>876</v>
          </cell>
          <cell r="Q137">
            <v>885</v>
          </cell>
        </row>
        <row r="138">
          <cell r="A138" t="str">
            <v xml:space="preserve"> Incendio forestal con culpa</v>
          </cell>
          <cell r="B138">
            <v>9</v>
          </cell>
          <cell r="C138">
            <v>0</v>
          </cell>
          <cell r="D138">
            <v>0</v>
          </cell>
          <cell r="E138">
            <v>2</v>
          </cell>
          <cell r="F138">
            <v>0</v>
          </cell>
          <cell r="G138">
            <v>0</v>
          </cell>
          <cell r="H138">
            <v>0</v>
          </cell>
          <cell r="I138">
            <v>2</v>
          </cell>
          <cell r="J138">
            <v>1</v>
          </cell>
          <cell r="K138">
            <v>0</v>
          </cell>
          <cell r="L138">
            <v>0</v>
          </cell>
          <cell r="M138">
            <v>4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 xml:space="preserve"> Incendio o explosión</v>
          </cell>
          <cell r="B139">
            <v>169</v>
          </cell>
          <cell r="C139">
            <v>5</v>
          </cell>
          <cell r="D139">
            <v>10</v>
          </cell>
          <cell r="E139">
            <v>9</v>
          </cell>
          <cell r="F139">
            <v>5</v>
          </cell>
          <cell r="G139">
            <v>15</v>
          </cell>
          <cell r="H139">
            <v>8</v>
          </cell>
          <cell r="I139">
            <v>4</v>
          </cell>
          <cell r="J139">
            <v>17</v>
          </cell>
          <cell r="K139">
            <v>12</v>
          </cell>
          <cell r="L139">
            <v>14</v>
          </cell>
          <cell r="M139">
            <v>19</v>
          </cell>
          <cell r="N139">
            <v>6</v>
          </cell>
          <cell r="O139">
            <v>18</v>
          </cell>
          <cell r="P139">
            <v>16</v>
          </cell>
          <cell r="Q139">
            <v>11</v>
          </cell>
        </row>
        <row r="140">
          <cell r="A140" t="str">
            <v xml:space="preserve"> Incumplimiento de deberes agravado</v>
          </cell>
          <cell r="B140">
            <v>101</v>
          </cell>
          <cell r="C140">
            <v>28</v>
          </cell>
          <cell r="D140">
            <v>4</v>
          </cell>
          <cell r="E140">
            <v>8</v>
          </cell>
          <cell r="F140">
            <v>5</v>
          </cell>
          <cell r="G140">
            <v>1</v>
          </cell>
          <cell r="H140">
            <v>3</v>
          </cell>
          <cell r="I140">
            <v>6</v>
          </cell>
          <cell r="J140">
            <v>4</v>
          </cell>
          <cell r="K140">
            <v>5</v>
          </cell>
          <cell r="L140">
            <v>4</v>
          </cell>
          <cell r="M140">
            <v>16</v>
          </cell>
          <cell r="N140">
            <v>2</v>
          </cell>
          <cell r="O140">
            <v>8</v>
          </cell>
          <cell r="P140">
            <v>3</v>
          </cell>
          <cell r="Q140">
            <v>4</v>
          </cell>
        </row>
        <row r="141">
          <cell r="A141" t="str">
            <v xml:space="preserve"> Incumplimiento de deberes de asistencia</v>
          </cell>
          <cell r="B141">
            <v>30</v>
          </cell>
          <cell r="C141">
            <v>4</v>
          </cell>
          <cell r="D141">
            <v>1</v>
          </cell>
          <cell r="E141">
            <v>1</v>
          </cell>
          <cell r="F141">
            <v>0</v>
          </cell>
          <cell r="G141">
            <v>12</v>
          </cell>
          <cell r="H141">
            <v>2</v>
          </cell>
          <cell r="I141">
            <v>1</v>
          </cell>
          <cell r="J141">
            <v>1</v>
          </cell>
          <cell r="K141">
            <v>1</v>
          </cell>
          <cell r="L141">
            <v>1</v>
          </cell>
          <cell r="M141">
            <v>0</v>
          </cell>
          <cell r="N141">
            <v>2</v>
          </cell>
          <cell r="O141">
            <v>1</v>
          </cell>
          <cell r="P141">
            <v>3</v>
          </cell>
          <cell r="Q141">
            <v>0</v>
          </cell>
        </row>
        <row r="142">
          <cell r="A142" t="str">
            <v xml:space="preserve"> Incumplimiento de deberes de la función pública</v>
          </cell>
          <cell r="B142">
            <v>122</v>
          </cell>
          <cell r="C142">
            <v>48</v>
          </cell>
          <cell r="D142">
            <v>3</v>
          </cell>
          <cell r="E142">
            <v>6</v>
          </cell>
          <cell r="F142">
            <v>7</v>
          </cell>
          <cell r="G142">
            <v>0</v>
          </cell>
          <cell r="H142">
            <v>3</v>
          </cell>
          <cell r="I142">
            <v>4</v>
          </cell>
          <cell r="J142">
            <v>9</v>
          </cell>
          <cell r="K142">
            <v>5</v>
          </cell>
          <cell r="L142">
            <v>9</v>
          </cell>
          <cell r="M142">
            <v>7</v>
          </cell>
          <cell r="N142">
            <v>5</v>
          </cell>
          <cell r="O142">
            <v>10</v>
          </cell>
          <cell r="P142">
            <v>5</v>
          </cell>
          <cell r="Q142">
            <v>1</v>
          </cell>
        </row>
        <row r="143">
          <cell r="A143" t="str">
            <v xml:space="preserve"> Incumplimiento de Medidas de Seguridad. Artículo 219</v>
          </cell>
          <cell r="B143">
            <v>31</v>
          </cell>
          <cell r="C143">
            <v>10</v>
          </cell>
          <cell r="D143">
            <v>5</v>
          </cell>
          <cell r="E143">
            <v>3</v>
          </cell>
          <cell r="F143">
            <v>0</v>
          </cell>
          <cell r="G143">
            <v>2</v>
          </cell>
          <cell r="H143">
            <v>0</v>
          </cell>
          <cell r="I143">
            <v>1</v>
          </cell>
          <cell r="J143">
            <v>1</v>
          </cell>
          <cell r="K143">
            <v>0</v>
          </cell>
          <cell r="L143">
            <v>1</v>
          </cell>
          <cell r="M143">
            <v>5</v>
          </cell>
          <cell r="N143">
            <v>1</v>
          </cell>
          <cell r="O143">
            <v>1</v>
          </cell>
          <cell r="P143">
            <v>0</v>
          </cell>
          <cell r="Q143">
            <v>1</v>
          </cell>
        </row>
        <row r="144">
          <cell r="A144" t="str">
            <v xml:space="preserve"> Incumplimiento de una medida de protección</v>
          </cell>
          <cell r="B144">
            <v>5639</v>
          </cell>
          <cell r="C144">
            <v>609</v>
          </cell>
          <cell r="D144">
            <v>344</v>
          </cell>
          <cell r="E144">
            <v>461</v>
          </cell>
          <cell r="F144">
            <v>304</v>
          </cell>
          <cell r="G144">
            <v>378</v>
          </cell>
          <cell r="H144">
            <v>146</v>
          </cell>
          <cell r="I144">
            <v>545</v>
          </cell>
          <cell r="J144">
            <v>314</v>
          </cell>
          <cell r="K144">
            <v>354</v>
          </cell>
          <cell r="L144">
            <v>502</v>
          </cell>
          <cell r="M144">
            <v>501</v>
          </cell>
          <cell r="N144">
            <v>430</v>
          </cell>
          <cell r="O144">
            <v>332</v>
          </cell>
          <cell r="P144">
            <v>197</v>
          </cell>
          <cell r="Q144">
            <v>222</v>
          </cell>
        </row>
        <row r="145">
          <cell r="A145" t="str">
            <v xml:space="preserve"> Incumplimiento del deber alimentario</v>
          </cell>
          <cell r="B145">
            <v>367</v>
          </cell>
          <cell r="C145">
            <v>12</v>
          </cell>
          <cell r="D145">
            <v>30</v>
          </cell>
          <cell r="E145">
            <v>26</v>
          </cell>
          <cell r="F145">
            <v>61</v>
          </cell>
          <cell r="G145">
            <v>16</v>
          </cell>
          <cell r="H145">
            <v>9</v>
          </cell>
          <cell r="I145">
            <v>76</v>
          </cell>
          <cell r="J145">
            <v>59</v>
          </cell>
          <cell r="K145">
            <v>17</v>
          </cell>
          <cell r="L145">
            <v>20</v>
          </cell>
          <cell r="M145">
            <v>8</v>
          </cell>
          <cell r="N145">
            <v>4</v>
          </cell>
          <cell r="O145">
            <v>5</v>
          </cell>
          <cell r="P145">
            <v>8</v>
          </cell>
          <cell r="Q145">
            <v>16</v>
          </cell>
        </row>
        <row r="146">
          <cell r="A146" t="str">
            <v xml:space="preserve"> Incumplimiento o abuso de la Patria Potestad</v>
          </cell>
          <cell r="B146">
            <v>1053</v>
          </cell>
          <cell r="C146">
            <v>101</v>
          </cell>
          <cell r="D146">
            <v>89</v>
          </cell>
          <cell r="E146">
            <v>163</v>
          </cell>
          <cell r="F146">
            <v>75</v>
          </cell>
          <cell r="G146">
            <v>30</v>
          </cell>
          <cell r="H146">
            <v>45</v>
          </cell>
          <cell r="I146">
            <v>129</v>
          </cell>
          <cell r="J146">
            <v>104</v>
          </cell>
          <cell r="K146">
            <v>34</v>
          </cell>
          <cell r="L146">
            <v>13</v>
          </cell>
          <cell r="M146">
            <v>36</v>
          </cell>
          <cell r="N146">
            <v>49</v>
          </cell>
          <cell r="O146">
            <v>36</v>
          </cell>
          <cell r="P146">
            <v>63</v>
          </cell>
          <cell r="Q146">
            <v>86</v>
          </cell>
        </row>
        <row r="147">
          <cell r="A147" t="str">
            <v xml:space="preserve"> Influencia en contra de la hacienda pública</v>
          </cell>
          <cell r="B147">
            <v>13</v>
          </cell>
          <cell r="C147">
            <v>6</v>
          </cell>
          <cell r="D147">
            <v>0</v>
          </cell>
          <cell r="E147">
            <v>0</v>
          </cell>
          <cell r="F147">
            <v>0</v>
          </cell>
          <cell r="G147">
            <v>1</v>
          </cell>
          <cell r="H147">
            <v>0</v>
          </cell>
          <cell r="I147">
            <v>1</v>
          </cell>
          <cell r="J147">
            <v>0</v>
          </cell>
          <cell r="K147">
            <v>1</v>
          </cell>
          <cell r="L147">
            <v>1</v>
          </cell>
          <cell r="M147">
            <v>1</v>
          </cell>
          <cell r="N147">
            <v>1</v>
          </cell>
          <cell r="O147">
            <v>0</v>
          </cell>
          <cell r="P147">
            <v>1</v>
          </cell>
          <cell r="Q147">
            <v>0</v>
          </cell>
        </row>
        <row r="148">
          <cell r="A148" t="str">
            <v xml:space="preserve"> Infracción Código de Normas y Procedimientos Tributarios</v>
          </cell>
          <cell r="B148">
            <v>8</v>
          </cell>
          <cell r="C148">
            <v>8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 t="str">
            <v xml:space="preserve"> Infracción Código Fiscal</v>
          </cell>
          <cell r="B149">
            <v>12</v>
          </cell>
          <cell r="C149">
            <v>7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0</v>
          </cell>
          <cell r="M149">
            <v>4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 t="str">
            <v xml:space="preserve"> Infracción Código Municipal</v>
          </cell>
          <cell r="B150">
            <v>3</v>
          </cell>
          <cell r="C150">
            <v>0</v>
          </cell>
          <cell r="D150">
            <v>0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1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 t="str">
            <v xml:space="preserve"> Infracción Ley Caza y Pesca</v>
          </cell>
          <cell r="B151">
            <v>143</v>
          </cell>
          <cell r="C151">
            <v>7</v>
          </cell>
          <cell r="D151">
            <v>0</v>
          </cell>
          <cell r="E151">
            <v>1</v>
          </cell>
          <cell r="F151">
            <v>0</v>
          </cell>
          <cell r="G151">
            <v>13</v>
          </cell>
          <cell r="H151">
            <v>1</v>
          </cell>
          <cell r="I151">
            <v>1</v>
          </cell>
          <cell r="J151">
            <v>8</v>
          </cell>
          <cell r="K151">
            <v>16</v>
          </cell>
          <cell r="L151">
            <v>12</v>
          </cell>
          <cell r="M151">
            <v>33</v>
          </cell>
          <cell r="N151">
            <v>1</v>
          </cell>
          <cell r="O151">
            <v>9</v>
          </cell>
          <cell r="P151">
            <v>15</v>
          </cell>
          <cell r="Q151">
            <v>26</v>
          </cell>
        </row>
        <row r="152">
          <cell r="A152" t="str">
            <v xml:space="preserve"> Infracción Ley Código Electoral</v>
          </cell>
          <cell r="B152">
            <v>5</v>
          </cell>
          <cell r="C152">
            <v>5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A153" t="str">
            <v>Infracción Ley contra la delincuencia organizada</v>
          </cell>
          <cell r="B153">
            <v>1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1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 xml:space="preserve"> Infracción Ley Contra la Violencia Doméstica</v>
          </cell>
          <cell r="B154">
            <v>61</v>
          </cell>
          <cell r="C154">
            <v>1</v>
          </cell>
          <cell r="D154">
            <v>1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58</v>
          </cell>
          <cell r="O154">
            <v>0</v>
          </cell>
          <cell r="P154">
            <v>0</v>
          </cell>
          <cell r="Q154">
            <v>0</v>
          </cell>
        </row>
        <row r="155">
          <cell r="A155" t="str">
            <v xml:space="preserve"> Infracción Ley Control Ganado Bovino</v>
          </cell>
          <cell r="B155">
            <v>229</v>
          </cell>
          <cell r="C155">
            <v>4</v>
          </cell>
          <cell r="D155">
            <v>0</v>
          </cell>
          <cell r="E155">
            <v>0</v>
          </cell>
          <cell r="F155">
            <v>1</v>
          </cell>
          <cell r="G155">
            <v>61</v>
          </cell>
          <cell r="H155">
            <v>0</v>
          </cell>
          <cell r="I155">
            <v>3</v>
          </cell>
          <cell r="J155">
            <v>17</v>
          </cell>
          <cell r="K155">
            <v>97</v>
          </cell>
          <cell r="L155">
            <v>5</v>
          </cell>
          <cell r="M155">
            <v>13</v>
          </cell>
          <cell r="N155">
            <v>3</v>
          </cell>
          <cell r="O155">
            <v>10</v>
          </cell>
          <cell r="P155">
            <v>1</v>
          </cell>
          <cell r="Q155">
            <v>14</v>
          </cell>
        </row>
        <row r="156">
          <cell r="A156" t="str">
            <v xml:space="preserve"> Infracción Ley de Aguas</v>
          </cell>
          <cell r="B156">
            <v>20</v>
          </cell>
          <cell r="C156">
            <v>1</v>
          </cell>
          <cell r="D156">
            <v>0</v>
          </cell>
          <cell r="E156">
            <v>1</v>
          </cell>
          <cell r="F156">
            <v>0</v>
          </cell>
          <cell r="G156">
            <v>2</v>
          </cell>
          <cell r="H156">
            <v>0</v>
          </cell>
          <cell r="I156">
            <v>4</v>
          </cell>
          <cell r="J156">
            <v>0</v>
          </cell>
          <cell r="K156">
            <v>0</v>
          </cell>
          <cell r="L156">
            <v>1</v>
          </cell>
          <cell r="M156">
            <v>1</v>
          </cell>
          <cell r="N156">
            <v>0</v>
          </cell>
          <cell r="O156">
            <v>1</v>
          </cell>
          <cell r="P156">
            <v>2</v>
          </cell>
          <cell r="Q156">
            <v>7</v>
          </cell>
        </row>
        <row r="157">
          <cell r="A157" t="str">
            <v xml:space="preserve"> Infracción ley de armas y explosivos</v>
          </cell>
          <cell r="B157">
            <v>64</v>
          </cell>
          <cell r="C157">
            <v>0</v>
          </cell>
          <cell r="D157">
            <v>25</v>
          </cell>
          <cell r="E157">
            <v>0</v>
          </cell>
          <cell r="F157">
            <v>1</v>
          </cell>
          <cell r="G157">
            <v>13</v>
          </cell>
          <cell r="H157">
            <v>0</v>
          </cell>
          <cell r="I157">
            <v>1</v>
          </cell>
          <cell r="J157">
            <v>6</v>
          </cell>
          <cell r="K157">
            <v>3</v>
          </cell>
          <cell r="L157">
            <v>4</v>
          </cell>
          <cell r="M157">
            <v>0</v>
          </cell>
          <cell r="N157">
            <v>8</v>
          </cell>
          <cell r="O157">
            <v>1</v>
          </cell>
          <cell r="P157">
            <v>1</v>
          </cell>
          <cell r="Q157">
            <v>1</v>
          </cell>
        </row>
        <row r="158">
          <cell r="A158" t="str">
            <v xml:space="preserve"> Infracción Ley de Conservación de Vida Silvestre</v>
          </cell>
          <cell r="B158">
            <v>87</v>
          </cell>
          <cell r="C158">
            <v>3</v>
          </cell>
          <cell r="D158">
            <v>0</v>
          </cell>
          <cell r="E158">
            <v>1</v>
          </cell>
          <cell r="F158">
            <v>1</v>
          </cell>
          <cell r="G158">
            <v>6</v>
          </cell>
          <cell r="H158">
            <v>0</v>
          </cell>
          <cell r="I158">
            <v>3</v>
          </cell>
          <cell r="J158">
            <v>1</v>
          </cell>
          <cell r="K158">
            <v>0</v>
          </cell>
          <cell r="L158">
            <v>38</v>
          </cell>
          <cell r="M158">
            <v>9</v>
          </cell>
          <cell r="N158">
            <v>5</v>
          </cell>
          <cell r="O158">
            <v>8</v>
          </cell>
          <cell r="P158">
            <v>12</v>
          </cell>
          <cell r="Q158">
            <v>0</v>
          </cell>
        </row>
        <row r="159">
          <cell r="A159" t="str">
            <v xml:space="preserve"> Infracción Ley de Derechos de Autor y Derechos Conexos</v>
          </cell>
          <cell r="B159">
            <v>16</v>
          </cell>
          <cell r="C159">
            <v>1</v>
          </cell>
          <cell r="D159">
            <v>0</v>
          </cell>
          <cell r="E159">
            <v>0</v>
          </cell>
          <cell r="F159">
            <v>1</v>
          </cell>
          <cell r="G159">
            <v>0</v>
          </cell>
          <cell r="H159">
            <v>0</v>
          </cell>
          <cell r="I159">
            <v>12</v>
          </cell>
          <cell r="J159">
            <v>0</v>
          </cell>
          <cell r="K159">
            <v>0</v>
          </cell>
          <cell r="L159">
            <v>1</v>
          </cell>
          <cell r="M159">
            <v>0</v>
          </cell>
          <cell r="N159">
            <v>0</v>
          </cell>
          <cell r="O159">
            <v>0</v>
          </cell>
          <cell r="P159">
            <v>1</v>
          </cell>
          <cell r="Q159">
            <v>0</v>
          </cell>
        </row>
        <row r="160">
          <cell r="A160" t="str">
            <v xml:space="preserve"> Infracción Ley de igualdad de oportunidad para personas con discapacidad</v>
          </cell>
          <cell r="B160">
            <v>22</v>
          </cell>
          <cell r="C160">
            <v>5</v>
          </cell>
          <cell r="D160">
            <v>0</v>
          </cell>
          <cell r="E160">
            <v>14</v>
          </cell>
          <cell r="F160">
            <v>1</v>
          </cell>
          <cell r="G160">
            <v>0</v>
          </cell>
          <cell r="H160">
            <v>0</v>
          </cell>
          <cell r="I160">
            <v>1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1</v>
          </cell>
          <cell r="P160">
            <v>0</v>
          </cell>
          <cell r="Q160">
            <v>0</v>
          </cell>
        </row>
        <row r="161">
          <cell r="A161" t="str">
            <v xml:space="preserve"> Infracción Ley de Minería</v>
          </cell>
          <cell r="B161">
            <v>1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</v>
          </cell>
          <cell r="P161">
            <v>0</v>
          </cell>
          <cell r="Q161">
            <v>0</v>
          </cell>
        </row>
        <row r="162">
          <cell r="A162" t="str">
            <v xml:space="preserve"> Infracción Ley de Pesca y Acuicultura</v>
          </cell>
          <cell r="B162">
            <v>3</v>
          </cell>
          <cell r="C162">
            <v>0</v>
          </cell>
          <cell r="D162">
            <v>0</v>
          </cell>
          <cell r="E162">
            <v>1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0</v>
          </cell>
          <cell r="O162">
            <v>1</v>
          </cell>
          <cell r="P162">
            <v>0</v>
          </cell>
          <cell r="Q162">
            <v>0</v>
          </cell>
        </row>
        <row r="163">
          <cell r="A163" t="str">
            <v xml:space="preserve"> Infracción Ley de Procedimientos de observancia de los derechos de propiedad intelectual</v>
          </cell>
          <cell r="B163">
            <v>125</v>
          </cell>
          <cell r="C163">
            <v>78</v>
          </cell>
          <cell r="D163">
            <v>0</v>
          </cell>
          <cell r="E163">
            <v>26</v>
          </cell>
          <cell r="F163">
            <v>2</v>
          </cell>
          <cell r="G163">
            <v>1</v>
          </cell>
          <cell r="H163">
            <v>4</v>
          </cell>
          <cell r="I163">
            <v>0</v>
          </cell>
          <cell r="J163">
            <v>3</v>
          </cell>
          <cell r="K163">
            <v>1</v>
          </cell>
          <cell r="L163">
            <v>1</v>
          </cell>
          <cell r="M163">
            <v>4</v>
          </cell>
          <cell r="N163">
            <v>0</v>
          </cell>
          <cell r="O163">
            <v>2</v>
          </cell>
          <cell r="P163">
            <v>1</v>
          </cell>
          <cell r="Q163">
            <v>2</v>
          </cell>
        </row>
        <row r="164">
          <cell r="A164" t="str">
            <v xml:space="preserve"> Infracción Ley de Protección Fitosanitaria</v>
          </cell>
          <cell r="B164">
            <v>7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3</v>
          </cell>
          <cell r="L164">
            <v>1</v>
          </cell>
          <cell r="M164">
            <v>0</v>
          </cell>
          <cell r="N164">
            <v>1</v>
          </cell>
          <cell r="O164">
            <v>1</v>
          </cell>
          <cell r="P164">
            <v>1</v>
          </cell>
          <cell r="Q164">
            <v>0</v>
          </cell>
        </row>
        <row r="165">
          <cell r="A165" t="str">
            <v xml:space="preserve"> Infracción ley de psicotrópicos</v>
          </cell>
          <cell r="B165">
            <v>65</v>
          </cell>
          <cell r="C165">
            <v>7</v>
          </cell>
          <cell r="D165">
            <v>7</v>
          </cell>
          <cell r="E165">
            <v>0</v>
          </cell>
          <cell r="F165">
            <v>1</v>
          </cell>
          <cell r="G165">
            <v>1</v>
          </cell>
          <cell r="H165">
            <v>0</v>
          </cell>
          <cell r="I165">
            <v>1</v>
          </cell>
          <cell r="J165">
            <v>0</v>
          </cell>
          <cell r="K165">
            <v>3</v>
          </cell>
          <cell r="L165">
            <v>4</v>
          </cell>
          <cell r="M165">
            <v>2</v>
          </cell>
          <cell r="N165">
            <v>36</v>
          </cell>
          <cell r="O165">
            <v>0</v>
          </cell>
          <cell r="P165">
            <v>1</v>
          </cell>
          <cell r="Q165">
            <v>2</v>
          </cell>
        </row>
        <row r="166">
          <cell r="A166" t="str">
            <v xml:space="preserve"> Infracción Ley de Regulación y Comercialización de bebidas con contenido alcohólico</v>
          </cell>
          <cell r="B166">
            <v>2</v>
          </cell>
          <cell r="C166">
            <v>0</v>
          </cell>
          <cell r="D166">
            <v>0</v>
          </cell>
          <cell r="E166">
            <v>0</v>
          </cell>
          <cell r="F166">
            <v>1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1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 xml:space="preserve"> Infracción Ley de Rifas y Loterías</v>
          </cell>
          <cell r="B167">
            <v>3</v>
          </cell>
          <cell r="C167">
            <v>1</v>
          </cell>
          <cell r="D167">
            <v>0</v>
          </cell>
          <cell r="E167">
            <v>0</v>
          </cell>
          <cell r="F167">
            <v>1</v>
          </cell>
          <cell r="G167">
            <v>0</v>
          </cell>
          <cell r="H167">
            <v>0</v>
          </cell>
          <cell r="I167">
            <v>0</v>
          </cell>
          <cell r="J167">
            <v>1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 xml:space="preserve"> Infracción Ley de Sanidad Vegetal</v>
          </cell>
          <cell r="B168">
            <v>1</v>
          </cell>
          <cell r="C168">
            <v>0</v>
          </cell>
          <cell r="D168">
            <v>0</v>
          </cell>
          <cell r="E168">
            <v>1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A169" t="str">
            <v xml:space="preserve"> Infracción Ley de Tránsito</v>
          </cell>
          <cell r="B169">
            <v>29</v>
          </cell>
          <cell r="C169">
            <v>2</v>
          </cell>
          <cell r="D169">
            <v>1</v>
          </cell>
          <cell r="E169">
            <v>1</v>
          </cell>
          <cell r="F169">
            <v>3</v>
          </cell>
          <cell r="G169">
            <v>0</v>
          </cell>
          <cell r="H169">
            <v>0</v>
          </cell>
          <cell r="I169">
            <v>0</v>
          </cell>
          <cell r="J169">
            <v>1</v>
          </cell>
          <cell r="K169">
            <v>19</v>
          </cell>
          <cell r="L169">
            <v>0</v>
          </cell>
          <cell r="M169">
            <v>1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</row>
        <row r="170">
          <cell r="A170" t="str">
            <v xml:space="preserve"> Infracción Ley Delitos Mineros</v>
          </cell>
          <cell r="B170">
            <v>237</v>
          </cell>
          <cell r="C170">
            <v>3</v>
          </cell>
          <cell r="D170">
            <v>1</v>
          </cell>
          <cell r="E170">
            <v>0</v>
          </cell>
          <cell r="F170">
            <v>2</v>
          </cell>
          <cell r="G170">
            <v>200</v>
          </cell>
          <cell r="H170">
            <v>0</v>
          </cell>
          <cell r="I170">
            <v>2</v>
          </cell>
          <cell r="J170">
            <v>0</v>
          </cell>
          <cell r="K170">
            <v>3</v>
          </cell>
          <cell r="L170">
            <v>10</v>
          </cell>
          <cell r="M170">
            <v>5</v>
          </cell>
          <cell r="N170">
            <v>6</v>
          </cell>
          <cell r="O170">
            <v>0</v>
          </cell>
          <cell r="P170">
            <v>4</v>
          </cell>
          <cell r="Q170">
            <v>1</v>
          </cell>
        </row>
        <row r="171">
          <cell r="A171" t="str">
            <v xml:space="preserve"> Infracción ley forestal</v>
          </cell>
          <cell r="B171">
            <v>174</v>
          </cell>
          <cell r="C171">
            <v>2</v>
          </cell>
          <cell r="D171">
            <v>2</v>
          </cell>
          <cell r="E171">
            <v>0</v>
          </cell>
          <cell r="F171">
            <v>4</v>
          </cell>
          <cell r="G171">
            <v>26</v>
          </cell>
          <cell r="H171">
            <v>2</v>
          </cell>
          <cell r="I171">
            <v>3</v>
          </cell>
          <cell r="J171">
            <v>15</v>
          </cell>
          <cell r="K171">
            <v>8</v>
          </cell>
          <cell r="L171">
            <v>49</v>
          </cell>
          <cell r="M171">
            <v>2</v>
          </cell>
          <cell r="N171">
            <v>35</v>
          </cell>
          <cell r="O171">
            <v>6</v>
          </cell>
          <cell r="P171">
            <v>13</v>
          </cell>
          <cell r="Q171">
            <v>7</v>
          </cell>
        </row>
        <row r="172">
          <cell r="A172" t="str">
            <v xml:space="preserve"> Infracción Ley General de Aduanas</v>
          </cell>
          <cell r="B172">
            <v>13</v>
          </cell>
          <cell r="C172">
            <v>6</v>
          </cell>
          <cell r="D172">
            <v>0</v>
          </cell>
          <cell r="E172">
            <v>0</v>
          </cell>
          <cell r="F172">
            <v>1</v>
          </cell>
          <cell r="G172">
            <v>0</v>
          </cell>
          <cell r="H172">
            <v>0</v>
          </cell>
          <cell r="I172">
            <v>0</v>
          </cell>
          <cell r="J172">
            <v>2</v>
          </cell>
          <cell r="K172">
            <v>0</v>
          </cell>
          <cell r="L172">
            <v>0</v>
          </cell>
          <cell r="M172">
            <v>2</v>
          </cell>
          <cell r="N172">
            <v>0</v>
          </cell>
          <cell r="O172">
            <v>0</v>
          </cell>
          <cell r="P172">
            <v>1</v>
          </cell>
          <cell r="Q172">
            <v>1</v>
          </cell>
        </row>
        <row r="173">
          <cell r="A173" t="str">
            <v xml:space="preserve"> Infracción Ley General de Migración y Extranjería</v>
          </cell>
          <cell r="B173">
            <v>251</v>
          </cell>
          <cell r="C173">
            <v>10</v>
          </cell>
          <cell r="D173">
            <v>0</v>
          </cell>
          <cell r="E173">
            <v>98</v>
          </cell>
          <cell r="F173">
            <v>2</v>
          </cell>
          <cell r="G173">
            <v>27</v>
          </cell>
          <cell r="H173">
            <v>0</v>
          </cell>
          <cell r="I173">
            <v>1</v>
          </cell>
          <cell r="J173">
            <v>0</v>
          </cell>
          <cell r="K173">
            <v>27</v>
          </cell>
          <cell r="L173">
            <v>0</v>
          </cell>
          <cell r="M173">
            <v>73</v>
          </cell>
          <cell r="N173">
            <v>1</v>
          </cell>
          <cell r="O173">
            <v>12</v>
          </cell>
          <cell r="P173">
            <v>0</v>
          </cell>
          <cell r="Q173">
            <v>0</v>
          </cell>
        </row>
        <row r="174">
          <cell r="A174" t="str">
            <v xml:space="preserve"> Infracción Ley General de Salud</v>
          </cell>
          <cell r="B174">
            <v>11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1</v>
          </cell>
          <cell r="L174">
            <v>1</v>
          </cell>
          <cell r="M174">
            <v>1</v>
          </cell>
          <cell r="N174">
            <v>0</v>
          </cell>
          <cell r="O174">
            <v>0</v>
          </cell>
          <cell r="P174">
            <v>0</v>
          </cell>
          <cell r="Q174">
            <v>8</v>
          </cell>
        </row>
        <row r="175">
          <cell r="A175" t="str">
            <v xml:space="preserve"> Infracción Ley General del Servicio Nacional de Salud Animal</v>
          </cell>
          <cell r="B175">
            <v>28</v>
          </cell>
          <cell r="C175">
            <v>5</v>
          </cell>
          <cell r="D175">
            <v>2</v>
          </cell>
          <cell r="E175">
            <v>1</v>
          </cell>
          <cell r="F175">
            <v>1</v>
          </cell>
          <cell r="G175">
            <v>0</v>
          </cell>
          <cell r="H175">
            <v>0</v>
          </cell>
          <cell r="I175">
            <v>4</v>
          </cell>
          <cell r="J175">
            <v>2</v>
          </cell>
          <cell r="K175">
            <v>0</v>
          </cell>
          <cell r="L175">
            <v>1</v>
          </cell>
          <cell r="M175">
            <v>1</v>
          </cell>
          <cell r="N175">
            <v>8</v>
          </cell>
          <cell r="O175">
            <v>2</v>
          </cell>
          <cell r="P175">
            <v>0</v>
          </cell>
          <cell r="Q175">
            <v>1</v>
          </cell>
        </row>
        <row r="176">
          <cell r="A176" t="str">
            <v xml:space="preserve"> Infracción Ley gestión integral de residuos</v>
          </cell>
          <cell r="B176">
            <v>32</v>
          </cell>
          <cell r="C176">
            <v>8</v>
          </cell>
          <cell r="D176">
            <v>1</v>
          </cell>
          <cell r="E176">
            <v>0</v>
          </cell>
          <cell r="F176">
            <v>2</v>
          </cell>
          <cell r="G176">
            <v>15</v>
          </cell>
          <cell r="H176">
            <v>0</v>
          </cell>
          <cell r="I176">
            <v>0</v>
          </cell>
          <cell r="J176">
            <v>1</v>
          </cell>
          <cell r="K176">
            <v>2</v>
          </cell>
          <cell r="L176">
            <v>1</v>
          </cell>
          <cell r="M176">
            <v>0</v>
          </cell>
          <cell r="N176">
            <v>0</v>
          </cell>
          <cell r="O176">
            <v>1</v>
          </cell>
          <cell r="P176">
            <v>0</v>
          </cell>
          <cell r="Q176">
            <v>1</v>
          </cell>
        </row>
        <row r="177">
          <cell r="A177" t="str">
            <v xml:space="preserve"> Infracción Ley Orgánica del Ambiente</v>
          </cell>
          <cell r="B177">
            <v>25</v>
          </cell>
          <cell r="C177">
            <v>0</v>
          </cell>
          <cell r="D177">
            <v>0</v>
          </cell>
          <cell r="E177">
            <v>6</v>
          </cell>
          <cell r="F177">
            <v>0</v>
          </cell>
          <cell r="G177">
            <v>0</v>
          </cell>
          <cell r="H177">
            <v>0</v>
          </cell>
          <cell r="I177">
            <v>1</v>
          </cell>
          <cell r="J177">
            <v>1</v>
          </cell>
          <cell r="K177">
            <v>1</v>
          </cell>
          <cell r="L177">
            <v>0</v>
          </cell>
          <cell r="M177">
            <v>8</v>
          </cell>
          <cell r="N177">
            <v>0</v>
          </cell>
          <cell r="O177">
            <v>6</v>
          </cell>
          <cell r="P177">
            <v>0</v>
          </cell>
          <cell r="Q177">
            <v>2</v>
          </cell>
        </row>
        <row r="178">
          <cell r="A178" t="str">
            <v>Infracción Ley Orgánica del Banco Central</v>
          </cell>
          <cell r="B178">
            <v>1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1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 t="str">
            <v xml:space="preserve"> Infracción Ley Orgánica del Ministerio de Trabajo y Seguridad Social</v>
          </cell>
          <cell r="B179">
            <v>1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 t="str">
            <v xml:space="preserve"> Infracción Ley Patrimonio Nacional Arqueológico</v>
          </cell>
          <cell r="B180">
            <v>18</v>
          </cell>
          <cell r="C180">
            <v>3</v>
          </cell>
          <cell r="D180">
            <v>1</v>
          </cell>
          <cell r="E180">
            <v>2</v>
          </cell>
          <cell r="F180">
            <v>0</v>
          </cell>
          <cell r="G180">
            <v>0</v>
          </cell>
          <cell r="H180">
            <v>0</v>
          </cell>
          <cell r="I180">
            <v>1</v>
          </cell>
          <cell r="J180">
            <v>3</v>
          </cell>
          <cell r="K180">
            <v>0</v>
          </cell>
          <cell r="L180">
            <v>5</v>
          </cell>
          <cell r="M180">
            <v>1</v>
          </cell>
          <cell r="N180">
            <v>0</v>
          </cell>
          <cell r="O180">
            <v>2</v>
          </cell>
          <cell r="P180">
            <v>0</v>
          </cell>
          <cell r="Q180">
            <v>0</v>
          </cell>
        </row>
        <row r="181">
          <cell r="A181" t="str">
            <v xml:space="preserve"> Infracción ley penalización de violencia contra la mujer</v>
          </cell>
          <cell r="B181">
            <v>17</v>
          </cell>
          <cell r="C181">
            <v>1</v>
          </cell>
          <cell r="D181">
            <v>1</v>
          </cell>
          <cell r="E181">
            <v>0</v>
          </cell>
          <cell r="F181">
            <v>1</v>
          </cell>
          <cell r="G181">
            <v>0</v>
          </cell>
          <cell r="H181">
            <v>0</v>
          </cell>
          <cell r="I181">
            <v>0</v>
          </cell>
          <cell r="J181">
            <v>2</v>
          </cell>
          <cell r="K181">
            <v>3</v>
          </cell>
          <cell r="L181">
            <v>5</v>
          </cell>
          <cell r="M181">
            <v>0</v>
          </cell>
          <cell r="N181">
            <v>2</v>
          </cell>
          <cell r="O181">
            <v>2</v>
          </cell>
          <cell r="P181">
            <v>0</v>
          </cell>
          <cell r="Q181">
            <v>0</v>
          </cell>
        </row>
        <row r="182">
          <cell r="A182" t="str">
            <v xml:space="preserve"> Infracción ley protección adulto mayor</v>
          </cell>
          <cell r="B182">
            <v>569</v>
          </cell>
          <cell r="C182">
            <v>128</v>
          </cell>
          <cell r="D182">
            <v>131</v>
          </cell>
          <cell r="E182">
            <v>0</v>
          </cell>
          <cell r="F182">
            <v>98</v>
          </cell>
          <cell r="G182">
            <v>67</v>
          </cell>
          <cell r="H182">
            <v>0</v>
          </cell>
          <cell r="I182">
            <v>6</v>
          </cell>
          <cell r="J182">
            <v>34</v>
          </cell>
          <cell r="K182">
            <v>2</v>
          </cell>
          <cell r="L182">
            <v>34</v>
          </cell>
          <cell r="M182">
            <v>0</v>
          </cell>
          <cell r="N182">
            <v>42</v>
          </cell>
          <cell r="O182">
            <v>0</v>
          </cell>
          <cell r="P182">
            <v>23</v>
          </cell>
          <cell r="Q182">
            <v>4</v>
          </cell>
        </row>
        <row r="183">
          <cell r="A183" t="str">
            <v xml:space="preserve"> Infracción Ley Venta de Licores</v>
          </cell>
          <cell r="B183">
            <v>12</v>
          </cell>
          <cell r="C183">
            <v>0</v>
          </cell>
          <cell r="D183">
            <v>0</v>
          </cell>
          <cell r="E183">
            <v>4</v>
          </cell>
          <cell r="F183">
            <v>1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1</v>
          </cell>
          <cell r="L183">
            <v>0</v>
          </cell>
          <cell r="M183">
            <v>2</v>
          </cell>
          <cell r="N183">
            <v>2</v>
          </cell>
          <cell r="O183">
            <v>0</v>
          </cell>
          <cell r="P183">
            <v>0</v>
          </cell>
          <cell r="Q183">
            <v>1</v>
          </cell>
        </row>
        <row r="184">
          <cell r="A184" t="str">
            <v xml:space="preserve"> Infracción Ley Zona Marítimo Terrestre</v>
          </cell>
          <cell r="B184">
            <v>8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4</v>
          </cell>
          <cell r="M184">
            <v>0</v>
          </cell>
          <cell r="N184">
            <v>0</v>
          </cell>
          <cell r="O184">
            <v>1</v>
          </cell>
          <cell r="P184">
            <v>3</v>
          </cell>
          <cell r="Q184">
            <v>0</v>
          </cell>
        </row>
        <row r="185">
          <cell r="A185" t="str">
            <v xml:space="preserve"> Injurias</v>
          </cell>
          <cell r="B185">
            <v>5</v>
          </cell>
          <cell r="C185">
            <v>0</v>
          </cell>
          <cell r="D185">
            <v>2</v>
          </cell>
          <cell r="E185">
            <v>0</v>
          </cell>
          <cell r="F185">
            <v>0</v>
          </cell>
          <cell r="G185">
            <v>0</v>
          </cell>
          <cell r="H185">
            <v>2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 t="str">
            <v xml:space="preserve"> Insolvencia fraudulenta</v>
          </cell>
          <cell r="B186">
            <v>34</v>
          </cell>
          <cell r="C186">
            <v>34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 t="str">
            <v xml:space="preserve"> Instigación o ayuda al suicidio</v>
          </cell>
          <cell r="B187">
            <v>2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1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 xml:space="preserve"> Instigación pública</v>
          </cell>
          <cell r="B188">
            <v>3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3</v>
          </cell>
        </row>
        <row r="189">
          <cell r="A189" t="str">
            <v xml:space="preserve"> Intimidación pública</v>
          </cell>
          <cell r="B189">
            <v>2</v>
          </cell>
          <cell r="C189">
            <v>0</v>
          </cell>
          <cell r="D189">
            <v>1</v>
          </cell>
          <cell r="E189">
            <v>0</v>
          </cell>
          <cell r="F189">
            <v>0</v>
          </cell>
          <cell r="G189">
            <v>1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 t="str">
            <v xml:space="preserve"> Introducción de droga en un centro penitenciario</v>
          </cell>
          <cell r="B190">
            <v>584</v>
          </cell>
          <cell r="C190">
            <v>57</v>
          </cell>
          <cell r="D190">
            <v>5</v>
          </cell>
          <cell r="E190">
            <v>21</v>
          </cell>
          <cell r="F190">
            <v>329</v>
          </cell>
          <cell r="G190">
            <v>4</v>
          </cell>
          <cell r="H190">
            <v>1</v>
          </cell>
          <cell r="I190">
            <v>15</v>
          </cell>
          <cell r="J190">
            <v>4</v>
          </cell>
          <cell r="K190">
            <v>33</v>
          </cell>
          <cell r="L190">
            <v>1</v>
          </cell>
          <cell r="M190">
            <v>23</v>
          </cell>
          <cell r="N190">
            <v>26</v>
          </cell>
          <cell r="O190">
            <v>0</v>
          </cell>
          <cell r="P190">
            <v>15</v>
          </cell>
          <cell r="Q190">
            <v>50</v>
          </cell>
        </row>
        <row r="191">
          <cell r="A191" t="str">
            <v xml:space="preserve"> Invasión a un área de conservación o protección</v>
          </cell>
          <cell r="B191">
            <v>141</v>
          </cell>
          <cell r="C191">
            <v>18</v>
          </cell>
          <cell r="D191">
            <v>5</v>
          </cell>
          <cell r="E191">
            <v>7</v>
          </cell>
          <cell r="F191">
            <v>2</v>
          </cell>
          <cell r="G191">
            <v>12</v>
          </cell>
          <cell r="H191">
            <v>35</v>
          </cell>
          <cell r="I191">
            <v>27</v>
          </cell>
          <cell r="J191">
            <v>3</v>
          </cell>
          <cell r="K191">
            <v>0</v>
          </cell>
          <cell r="L191">
            <v>6</v>
          </cell>
          <cell r="M191">
            <v>10</v>
          </cell>
          <cell r="N191">
            <v>2</v>
          </cell>
          <cell r="O191">
            <v>6</v>
          </cell>
          <cell r="P191">
            <v>3</v>
          </cell>
          <cell r="Q191">
            <v>5</v>
          </cell>
        </row>
        <row r="192">
          <cell r="A192" t="str">
            <v xml:space="preserve"> Legislación o administración en provecho propio</v>
          </cell>
          <cell r="B192">
            <v>2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1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 t="str">
            <v xml:space="preserve"> Legitimación de capitales</v>
          </cell>
          <cell r="B193">
            <v>194</v>
          </cell>
          <cell r="C193">
            <v>141</v>
          </cell>
          <cell r="D193">
            <v>0</v>
          </cell>
          <cell r="E193">
            <v>1</v>
          </cell>
          <cell r="F193">
            <v>11</v>
          </cell>
          <cell r="G193">
            <v>3</v>
          </cell>
          <cell r="H193">
            <v>0</v>
          </cell>
          <cell r="I193">
            <v>0</v>
          </cell>
          <cell r="J193">
            <v>1</v>
          </cell>
          <cell r="K193">
            <v>13</v>
          </cell>
          <cell r="L193">
            <v>1</v>
          </cell>
          <cell r="M193">
            <v>2</v>
          </cell>
          <cell r="N193">
            <v>2</v>
          </cell>
          <cell r="O193">
            <v>10</v>
          </cell>
          <cell r="P193">
            <v>5</v>
          </cell>
          <cell r="Q193">
            <v>4</v>
          </cell>
        </row>
        <row r="194">
          <cell r="A194" t="str">
            <v xml:space="preserve"> Lesiones consentidas</v>
          </cell>
          <cell r="B194">
            <v>1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 t="str">
            <v xml:space="preserve"> Lesiones culposas (Ley de Tránsito)</v>
          </cell>
          <cell r="B195">
            <v>7754</v>
          </cell>
          <cell r="C195">
            <v>804</v>
          </cell>
          <cell r="D195">
            <v>1009</v>
          </cell>
          <cell r="E195">
            <v>713</v>
          </cell>
          <cell r="F195">
            <v>492</v>
          </cell>
          <cell r="G195">
            <v>295</v>
          </cell>
          <cell r="H195">
            <v>170</v>
          </cell>
          <cell r="I195">
            <v>625</v>
          </cell>
          <cell r="J195">
            <v>670</v>
          </cell>
          <cell r="K195">
            <v>429</v>
          </cell>
          <cell r="L195">
            <v>570</v>
          </cell>
          <cell r="M195">
            <v>509</v>
          </cell>
          <cell r="N195">
            <v>378</v>
          </cell>
          <cell r="O195">
            <v>159</v>
          </cell>
          <cell r="P195">
            <v>299</v>
          </cell>
          <cell r="Q195">
            <v>632</v>
          </cell>
        </row>
        <row r="196">
          <cell r="A196" t="str">
            <v xml:space="preserve"> Lesiones culposas (Mal praxis)</v>
          </cell>
          <cell r="B196">
            <v>472</v>
          </cell>
          <cell r="C196">
            <v>240</v>
          </cell>
          <cell r="D196">
            <v>14</v>
          </cell>
          <cell r="E196">
            <v>21</v>
          </cell>
          <cell r="F196">
            <v>17</v>
          </cell>
          <cell r="G196">
            <v>9</v>
          </cell>
          <cell r="H196">
            <v>15</v>
          </cell>
          <cell r="I196">
            <v>15</v>
          </cell>
          <cell r="J196">
            <v>15</v>
          </cell>
          <cell r="K196">
            <v>17</v>
          </cell>
          <cell r="L196">
            <v>10</v>
          </cell>
          <cell r="M196">
            <v>24</v>
          </cell>
          <cell r="N196">
            <v>16</v>
          </cell>
          <cell r="O196">
            <v>10</v>
          </cell>
          <cell r="P196">
            <v>23</v>
          </cell>
          <cell r="Q196">
            <v>26</v>
          </cell>
        </row>
        <row r="197">
          <cell r="A197" t="str">
            <v xml:space="preserve"> Lesiones graves</v>
          </cell>
          <cell r="B197">
            <v>264</v>
          </cell>
          <cell r="C197">
            <v>23</v>
          </cell>
          <cell r="D197">
            <v>28</v>
          </cell>
          <cell r="E197">
            <v>41</v>
          </cell>
          <cell r="F197">
            <v>13</v>
          </cell>
          <cell r="G197">
            <v>14</v>
          </cell>
          <cell r="H197">
            <v>8</v>
          </cell>
          <cell r="I197">
            <v>29</v>
          </cell>
          <cell r="J197">
            <v>32</v>
          </cell>
          <cell r="K197">
            <v>7</v>
          </cell>
          <cell r="L197">
            <v>7</v>
          </cell>
          <cell r="M197">
            <v>28</v>
          </cell>
          <cell r="N197">
            <v>6</v>
          </cell>
          <cell r="O197">
            <v>10</v>
          </cell>
          <cell r="P197">
            <v>5</v>
          </cell>
          <cell r="Q197">
            <v>13</v>
          </cell>
        </row>
        <row r="198">
          <cell r="A198" t="str">
            <v xml:space="preserve"> Lesiones gravísimas</v>
          </cell>
          <cell r="B198">
            <v>22</v>
          </cell>
          <cell r="C198">
            <v>2</v>
          </cell>
          <cell r="D198">
            <v>0</v>
          </cell>
          <cell r="E198">
            <v>1</v>
          </cell>
          <cell r="F198">
            <v>4</v>
          </cell>
          <cell r="G198">
            <v>1</v>
          </cell>
          <cell r="H198">
            <v>1</v>
          </cell>
          <cell r="I198">
            <v>5</v>
          </cell>
          <cell r="J198">
            <v>4</v>
          </cell>
          <cell r="K198">
            <v>0</v>
          </cell>
          <cell r="L198">
            <v>0</v>
          </cell>
          <cell r="M198">
            <v>3</v>
          </cell>
          <cell r="N198">
            <v>0</v>
          </cell>
          <cell r="O198">
            <v>0</v>
          </cell>
          <cell r="P198">
            <v>0</v>
          </cell>
          <cell r="Q198">
            <v>1</v>
          </cell>
        </row>
        <row r="199">
          <cell r="A199" t="str">
            <v xml:space="preserve"> Lesiones leves</v>
          </cell>
          <cell r="B199">
            <v>1297</v>
          </cell>
          <cell r="C199">
            <v>162</v>
          </cell>
          <cell r="D199">
            <v>120</v>
          </cell>
          <cell r="E199">
            <v>148</v>
          </cell>
          <cell r="F199">
            <v>44</v>
          </cell>
          <cell r="G199">
            <v>55</v>
          </cell>
          <cell r="H199">
            <v>15</v>
          </cell>
          <cell r="I199">
            <v>112</v>
          </cell>
          <cell r="J199">
            <v>99</v>
          </cell>
          <cell r="K199">
            <v>117</v>
          </cell>
          <cell r="L199">
            <v>66</v>
          </cell>
          <cell r="M199">
            <v>86</v>
          </cell>
          <cell r="N199">
            <v>90</v>
          </cell>
          <cell r="O199">
            <v>52</v>
          </cell>
          <cell r="P199">
            <v>51</v>
          </cell>
          <cell r="Q199">
            <v>80</v>
          </cell>
        </row>
        <row r="200">
          <cell r="A200" t="str">
            <v xml:space="preserve"> Lesiones leves en riña</v>
          </cell>
          <cell r="B200">
            <v>54</v>
          </cell>
          <cell r="C200">
            <v>12</v>
          </cell>
          <cell r="D200">
            <v>3</v>
          </cell>
          <cell r="E200">
            <v>4</v>
          </cell>
          <cell r="F200">
            <v>0</v>
          </cell>
          <cell r="G200">
            <v>3</v>
          </cell>
          <cell r="H200">
            <v>0</v>
          </cell>
          <cell r="I200">
            <v>3</v>
          </cell>
          <cell r="J200">
            <v>10</v>
          </cell>
          <cell r="K200">
            <v>2</v>
          </cell>
          <cell r="L200">
            <v>8</v>
          </cell>
          <cell r="M200">
            <v>0</v>
          </cell>
          <cell r="N200">
            <v>2</v>
          </cell>
          <cell r="O200">
            <v>1</v>
          </cell>
          <cell r="P200">
            <v>0</v>
          </cell>
          <cell r="Q200">
            <v>6</v>
          </cell>
        </row>
        <row r="201">
          <cell r="A201" t="str">
            <v xml:space="preserve"> Limitación al ejercicio del derecho de propiedad</v>
          </cell>
          <cell r="B201">
            <v>9</v>
          </cell>
          <cell r="C201">
            <v>1</v>
          </cell>
          <cell r="D201">
            <v>0</v>
          </cell>
          <cell r="E201">
            <v>1</v>
          </cell>
          <cell r="F201">
            <v>2</v>
          </cell>
          <cell r="G201">
            <v>0</v>
          </cell>
          <cell r="H201">
            <v>0</v>
          </cell>
          <cell r="I201">
            <v>3</v>
          </cell>
          <cell r="J201">
            <v>1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1</v>
          </cell>
          <cell r="P201">
            <v>0</v>
          </cell>
          <cell r="Q201">
            <v>0</v>
          </cell>
        </row>
        <row r="202">
          <cell r="A202" t="str">
            <v xml:space="preserve"> Maltrato</v>
          </cell>
          <cell r="B202">
            <v>8429</v>
          </cell>
          <cell r="C202">
            <v>455</v>
          </cell>
          <cell r="D202">
            <v>355</v>
          </cell>
          <cell r="E202">
            <v>1289</v>
          </cell>
          <cell r="F202">
            <v>1325</v>
          </cell>
          <cell r="G202">
            <v>463</v>
          </cell>
          <cell r="H202">
            <v>493</v>
          </cell>
          <cell r="I202">
            <v>505</v>
          </cell>
          <cell r="J202">
            <v>710</v>
          </cell>
          <cell r="K202">
            <v>241</v>
          </cell>
          <cell r="L202">
            <v>378</v>
          </cell>
          <cell r="M202">
            <v>428</v>
          </cell>
          <cell r="N202">
            <v>442</v>
          </cell>
          <cell r="O202">
            <v>413</v>
          </cell>
          <cell r="P202">
            <v>297</v>
          </cell>
          <cell r="Q202">
            <v>635</v>
          </cell>
        </row>
        <row r="203">
          <cell r="A203" t="str">
            <v xml:space="preserve"> Malversación</v>
          </cell>
          <cell r="B203">
            <v>23</v>
          </cell>
          <cell r="C203">
            <v>5</v>
          </cell>
          <cell r="D203">
            <v>0</v>
          </cell>
          <cell r="E203">
            <v>1</v>
          </cell>
          <cell r="F203">
            <v>0</v>
          </cell>
          <cell r="G203">
            <v>2</v>
          </cell>
          <cell r="H203">
            <v>0</v>
          </cell>
          <cell r="I203">
            <v>2</v>
          </cell>
          <cell r="J203">
            <v>0</v>
          </cell>
          <cell r="K203">
            <v>2</v>
          </cell>
          <cell r="L203">
            <v>2</v>
          </cell>
          <cell r="M203">
            <v>1</v>
          </cell>
          <cell r="N203">
            <v>2</v>
          </cell>
          <cell r="O203">
            <v>2</v>
          </cell>
          <cell r="P203">
            <v>3</v>
          </cell>
          <cell r="Q203">
            <v>1</v>
          </cell>
        </row>
        <row r="204">
          <cell r="A204" t="str">
            <v xml:space="preserve"> Matrimonio ilegal</v>
          </cell>
          <cell r="B204">
            <v>46</v>
          </cell>
          <cell r="C204">
            <v>30</v>
          </cell>
          <cell r="D204">
            <v>1</v>
          </cell>
          <cell r="E204">
            <v>3</v>
          </cell>
          <cell r="F204">
            <v>2</v>
          </cell>
          <cell r="G204">
            <v>0</v>
          </cell>
          <cell r="H204">
            <v>0</v>
          </cell>
          <cell r="I204">
            <v>2</v>
          </cell>
          <cell r="J204">
            <v>0</v>
          </cell>
          <cell r="K204">
            <v>0</v>
          </cell>
          <cell r="L204">
            <v>1</v>
          </cell>
          <cell r="M204">
            <v>4</v>
          </cell>
          <cell r="N204">
            <v>0</v>
          </cell>
          <cell r="O204">
            <v>0</v>
          </cell>
          <cell r="P204">
            <v>1</v>
          </cell>
          <cell r="Q204">
            <v>2</v>
          </cell>
        </row>
        <row r="205">
          <cell r="A205" t="str">
            <v xml:space="preserve"> Molestia o estorbo a la autoridad</v>
          </cell>
          <cell r="B205">
            <v>2</v>
          </cell>
          <cell r="C205">
            <v>0</v>
          </cell>
          <cell r="D205">
            <v>0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</row>
        <row r="206">
          <cell r="A206" t="str">
            <v xml:space="preserve"> Muerte de animal</v>
          </cell>
          <cell r="B206">
            <v>18</v>
          </cell>
          <cell r="C206">
            <v>0</v>
          </cell>
          <cell r="D206">
            <v>1</v>
          </cell>
          <cell r="E206">
            <v>0</v>
          </cell>
          <cell r="F206">
            <v>2</v>
          </cell>
          <cell r="G206">
            <v>3</v>
          </cell>
          <cell r="H206">
            <v>0</v>
          </cell>
          <cell r="I206">
            <v>0</v>
          </cell>
          <cell r="J206">
            <v>4</v>
          </cell>
          <cell r="K206">
            <v>3</v>
          </cell>
          <cell r="L206">
            <v>1</v>
          </cell>
          <cell r="M206">
            <v>1</v>
          </cell>
          <cell r="N206">
            <v>1</v>
          </cell>
          <cell r="O206">
            <v>0</v>
          </cell>
          <cell r="P206">
            <v>0</v>
          </cell>
          <cell r="Q206">
            <v>2</v>
          </cell>
        </row>
        <row r="207">
          <cell r="A207" t="str">
            <v xml:space="preserve"> Nombramientos ilegales</v>
          </cell>
          <cell r="B207">
            <v>35</v>
          </cell>
          <cell r="C207">
            <v>21</v>
          </cell>
          <cell r="D207">
            <v>2</v>
          </cell>
          <cell r="E207">
            <v>1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2</v>
          </cell>
          <cell r="K207">
            <v>2</v>
          </cell>
          <cell r="L207">
            <v>2</v>
          </cell>
          <cell r="M207">
            <v>1</v>
          </cell>
          <cell r="N207">
            <v>1</v>
          </cell>
          <cell r="O207">
            <v>1</v>
          </cell>
          <cell r="P207">
            <v>0</v>
          </cell>
          <cell r="Q207">
            <v>1</v>
          </cell>
        </row>
        <row r="208">
          <cell r="A208" t="str">
            <v>Obstaculización Acceso a la Justicia</v>
          </cell>
          <cell r="B208">
            <v>1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1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 t="str">
            <v xml:space="preserve"> Obstrucción de la vía pública</v>
          </cell>
          <cell r="B209">
            <v>42</v>
          </cell>
          <cell r="C209">
            <v>0</v>
          </cell>
          <cell r="D209">
            <v>0</v>
          </cell>
          <cell r="E209">
            <v>3</v>
          </cell>
          <cell r="F209">
            <v>0</v>
          </cell>
          <cell r="G209">
            <v>3</v>
          </cell>
          <cell r="H209">
            <v>0</v>
          </cell>
          <cell r="I209">
            <v>2</v>
          </cell>
          <cell r="J209">
            <v>1</v>
          </cell>
          <cell r="K209">
            <v>1</v>
          </cell>
          <cell r="L209">
            <v>0</v>
          </cell>
          <cell r="M209">
            <v>3</v>
          </cell>
          <cell r="N209">
            <v>17</v>
          </cell>
          <cell r="O209">
            <v>7</v>
          </cell>
          <cell r="P209">
            <v>4</v>
          </cell>
          <cell r="Q209">
            <v>1</v>
          </cell>
        </row>
        <row r="210">
          <cell r="A210" t="str">
            <v xml:space="preserve"> Ocultación del impedimento</v>
          </cell>
          <cell r="B210">
            <v>3</v>
          </cell>
          <cell r="C210">
            <v>0</v>
          </cell>
          <cell r="D210">
            <v>0</v>
          </cell>
          <cell r="E210">
            <v>0</v>
          </cell>
          <cell r="F210">
            <v>1</v>
          </cell>
          <cell r="G210">
            <v>0</v>
          </cell>
          <cell r="H210">
            <v>1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1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 t="str">
            <v xml:space="preserve"> Ocultamiento o destrucción de información</v>
          </cell>
          <cell r="B211">
            <v>18</v>
          </cell>
          <cell r="C211">
            <v>17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 t="str">
            <v xml:space="preserve"> Ofensas a la dignidad- violencia psicológica</v>
          </cell>
          <cell r="B212">
            <v>3027</v>
          </cell>
          <cell r="C212">
            <v>132</v>
          </cell>
          <cell r="D212">
            <v>250</v>
          </cell>
          <cell r="E212">
            <v>634</v>
          </cell>
          <cell r="F212">
            <v>269</v>
          </cell>
          <cell r="G212">
            <v>272</v>
          </cell>
          <cell r="H212">
            <v>22</v>
          </cell>
          <cell r="I212">
            <v>338</v>
          </cell>
          <cell r="J212">
            <v>353</v>
          </cell>
          <cell r="K212">
            <v>57</v>
          </cell>
          <cell r="L212">
            <v>85</v>
          </cell>
          <cell r="M212">
            <v>109</v>
          </cell>
          <cell r="N212">
            <v>239</v>
          </cell>
          <cell r="O212">
            <v>195</v>
          </cell>
          <cell r="P212">
            <v>36</v>
          </cell>
          <cell r="Q212">
            <v>36</v>
          </cell>
        </row>
        <row r="213">
          <cell r="A213" t="str">
            <v xml:space="preserve"> Ofensas a la memoria de un difunto</v>
          </cell>
          <cell r="B213">
            <v>4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4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 t="str">
            <v xml:space="preserve"> Ofensas en juicio</v>
          </cell>
          <cell r="B214">
            <v>1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1</v>
          </cell>
          <cell r="O214">
            <v>0</v>
          </cell>
          <cell r="P214">
            <v>0</v>
          </cell>
          <cell r="Q214">
            <v>0</v>
          </cell>
        </row>
        <row r="215">
          <cell r="A215" t="str">
            <v xml:space="preserve"> Ofrecimiento de testigo falso</v>
          </cell>
          <cell r="B215">
            <v>1</v>
          </cell>
          <cell r="C215">
            <v>1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 t="str">
            <v xml:space="preserve"> Omisión de auxilio</v>
          </cell>
          <cell r="B216">
            <v>1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 t="str">
            <v xml:space="preserve"> Otros delitos</v>
          </cell>
          <cell r="B217">
            <v>802</v>
          </cell>
          <cell r="C217">
            <v>138</v>
          </cell>
          <cell r="D217">
            <v>58</v>
          </cell>
          <cell r="E217">
            <v>62</v>
          </cell>
          <cell r="F217">
            <v>35</v>
          </cell>
          <cell r="G217">
            <v>27</v>
          </cell>
          <cell r="H217">
            <v>28</v>
          </cell>
          <cell r="I217">
            <v>66</v>
          </cell>
          <cell r="J217">
            <v>53</v>
          </cell>
          <cell r="K217">
            <v>51</v>
          </cell>
          <cell r="L217">
            <v>44</v>
          </cell>
          <cell r="M217">
            <v>28</v>
          </cell>
          <cell r="N217">
            <v>38</v>
          </cell>
          <cell r="O217">
            <v>32</v>
          </cell>
          <cell r="P217">
            <v>72</v>
          </cell>
          <cell r="Q217">
            <v>70</v>
          </cell>
        </row>
        <row r="218">
          <cell r="A218" t="str">
            <v xml:space="preserve"> Pago irregular de contratos administrativos</v>
          </cell>
          <cell r="B218">
            <v>4</v>
          </cell>
          <cell r="C218">
            <v>4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 t="str">
            <v xml:space="preserve"> Patrocinio infiel</v>
          </cell>
          <cell r="B219">
            <v>6</v>
          </cell>
          <cell r="C219">
            <v>1</v>
          </cell>
          <cell r="D219">
            <v>0</v>
          </cell>
          <cell r="E219">
            <v>0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1</v>
          </cell>
          <cell r="K219">
            <v>0</v>
          </cell>
          <cell r="L219">
            <v>2</v>
          </cell>
          <cell r="M219">
            <v>1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 t="str">
            <v xml:space="preserve"> Peculado</v>
          </cell>
          <cell r="B220">
            <v>144</v>
          </cell>
          <cell r="C220">
            <v>53</v>
          </cell>
          <cell r="D220">
            <v>5</v>
          </cell>
          <cell r="E220">
            <v>9</v>
          </cell>
          <cell r="F220">
            <v>3</v>
          </cell>
          <cell r="G220">
            <v>6</v>
          </cell>
          <cell r="H220">
            <v>1</v>
          </cell>
          <cell r="I220">
            <v>1</v>
          </cell>
          <cell r="J220">
            <v>9</v>
          </cell>
          <cell r="K220">
            <v>8</v>
          </cell>
          <cell r="L220">
            <v>7</v>
          </cell>
          <cell r="M220">
            <v>24</v>
          </cell>
          <cell r="N220">
            <v>5</v>
          </cell>
          <cell r="O220">
            <v>5</v>
          </cell>
          <cell r="P220">
            <v>1</v>
          </cell>
          <cell r="Q220">
            <v>7</v>
          </cell>
        </row>
        <row r="221">
          <cell r="A221" t="str">
            <v xml:space="preserve"> Penalidad del corruptor</v>
          </cell>
          <cell r="B221">
            <v>34</v>
          </cell>
          <cell r="C221">
            <v>7</v>
          </cell>
          <cell r="D221">
            <v>1</v>
          </cell>
          <cell r="E221">
            <v>1</v>
          </cell>
          <cell r="F221">
            <v>1</v>
          </cell>
          <cell r="G221">
            <v>4</v>
          </cell>
          <cell r="H221">
            <v>0</v>
          </cell>
          <cell r="I221">
            <v>2</v>
          </cell>
          <cell r="J221">
            <v>2</v>
          </cell>
          <cell r="K221">
            <v>7</v>
          </cell>
          <cell r="L221">
            <v>0</v>
          </cell>
          <cell r="M221">
            <v>1</v>
          </cell>
          <cell r="N221">
            <v>2</v>
          </cell>
          <cell r="O221">
            <v>3</v>
          </cell>
          <cell r="P221">
            <v>1</v>
          </cell>
          <cell r="Q221">
            <v>2</v>
          </cell>
        </row>
        <row r="222">
          <cell r="A222" t="str">
            <v xml:space="preserve"> Perjurio</v>
          </cell>
          <cell r="B222">
            <v>32</v>
          </cell>
          <cell r="C222">
            <v>11</v>
          </cell>
          <cell r="D222">
            <v>1</v>
          </cell>
          <cell r="E222">
            <v>2</v>
          </cell>
          <cell r="F222">
            <v>1</v>
          </cell>
          <cell r="G222">
            <v>1</v>
          </cell>
          <cell r="H222">
            <v>1</v>
          </cell>
          <cell r="I222">
            <v>5</v>
          </cell>
          <cell r="J222">
            <v>5</v>
          </cell>
          <cell r="K222">
            <v>0</v>
          </cell>
          <cell r="L222">
            <v>2</v>
          </cell>
          <cell r="M222">
            <v>0</v>
          </cell>
          <cell r="N222">
            <v>0</v>
          </cell>
          <cell r="O222">
            <v>1</v>
          </cell>
          <cell r="P222">
            <v>0</v>
          </cell>
          <cell r="Q222">
            <v>2</v>
          </cell>
        </row>
        <row r="223">
          <cell r="A223" t="str">
            <v xml:space="preserve"> Portación ilícita de arma permitida</v>
          </cell>
          <cell r="B223">
            <v>2201</v>
          </cell>
          <cell r="C223">
            <v>394</v>
          </cell>
          <cell r="D223">
            <v>81</v>
          </cell>
          <cell r="E223">
            <v>110</v>
          </cell>
          <cell r="F223">
            <v>158</v>
          </cell>
          <cell r="G223">
            <v>128</v>
          </cell>
          <cell r="H223">
            <v>62</v>
          </cell>
          <cell r="I223">
            <v>190</v>
          </cell>
          <cell r="J223">
            <v>203</v>
          </cell>
          <cell r="K223">
            <v>136</v>
          </cell>
          <cell r="L223">
            <v>85</v>
          </cell>
          <cell r="M223">
            <v>192</v>
          </cell>
          <cell r="N223">
            <v>85</v>
          </cell>
          <cell r="O223">
            <v>80</v>
          </cell>
          <cell r="P223">
            <v>154</v>
          </cell>
          <cell r="Q223">
            <v>143</v>
          </cell>
        </row>
        <row r="224">
          <cell r="A224" t="str">
            <v xml:space="preserve"> Presencia de menores en lugares no autorizados</v>
          </cell>
          <cell r="B224">
            <v>3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1</v>
          </cell>
          <cell r="H224">
            <v>0</v>
          </cell>
          <cell r="I224">
            <v>1</v>
          </cell>
          <cell r="J224">
            <v>0</v>
          </cell>
          <cell r="K224">
            <v>0</v>
          </cell>
          <cell r="L224">
            <v>0</v>
          </cell>
          <cell r="M224">
            <v>1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A225" t="str">
            <v xml:space="preserve"> Prevaricato</v>
          </cell>
          <cell r="B225">
            <v>137</v>
          </cell>
          <cell r="C225">
            <v>62</v>
          </cell>
          <cell r="D225">
            <v>13</v>
          </cell>
          <cell r="E225">
            <v>1</v>
          </cell>
          <cell r="F225">
            <v>4</v>
          </cell>
          <cell r="G225">
            <v>0</v>
          </cell>
          <cell r="H225">
            <v>3</v>
          </cell>
          <cell r="I225">
            <v>3</v>
          </cell>
          <cell r="J225">
            <v>7</v>
          </cell>
          <cell r="K225">
            <v>17</v>
          </cell>
          <cell r="L225">
            <v>15</v>
          </cell>
          <cell r="M225">
            <v>7</v>
          </cell>
          <cell r="N225">
            <v>0</v>
          </cell>
          <cell r="O225">
            <v>2</v>
          </cell>
          <cell r="P225">
            <v>2</v>
          </cell>
          <cell r="Q225">
            <v>1</v>
          </cell>
        </row>
        <row r="226">
          <cell r="A226" t="str">
            <v xml:space="preserve"> Privación de libertad sin ánimo de lucro</v>
          </cell>
          <cell r="B226">
            <v>274</v>
          </cell>
          <cell r="C226">
            <v>45</v>
          </cell>
          <cell r="D226">
            <v>26</v>
          </cell>
          <cell r="E226">
            <v>37</v>
          </cell>
          <cell r="F226">
            <v>16</v>
          </cell>
          <cell r="G226">
            <v>12</v>
          </cell>
          <cell r="H226">
            <v>10</v>
          </cell>
          <cell r="I226">
            <v>14</v>
          </cell>
          <cell r="J226">
            <v>24</v>
          </cell>
          <cell r="K226">
            <v>15</v>
          </cell>
          <cell r="L226">
            <v>9</v>
          </cell>
          <cell r="M226">
            <v>17</v>
          </cell>
          <cell r="N226">
            <v>10</v>
          </cell>
          <cell r="O226">
            <v>11</v>
          </cell>
          <cell r="P226">
            <v>20</v>
          </cell>
          <cell r="Q226">
            <v>8</v>
          </cell>
        </row>
        <row r="227">
          <cell r="A227" t="str">
            <v xml:space="preserve"> Profanación de cementerios y cadáveres</v>
          </cell>
          <cell r="B227">
            <v>7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1</v>
          </cell>
          <cell r="M227">
            <v>1</v>
          </cell>
          <cell r="N227">
            <v>1</v>
          </cell>
          <cell r="O227">
            <v>2</v>
          </cell>
          <cell r="P227">
            <v>1</v>
          </cell>
          <cell r="Q227">
            <v>1</v>
          </cell>
        </row>
        <row r="228">
          <cell r="A228" t="str">
            <v xml:space="preserve"> Propaganda desleal</v>
          </cell>
          <cell r="B228">
            <v>3</v>
          </cell>
          <cell r="C228">
            <v>2</v>
          </cell>
          <cell r="D228">
            <v>0</v>
          </cell>
          <cell r="E228">
            <v>0</v>
          </cell>
          <cell r="F228">
            <v>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 t="str">
            <v xml:space="preserve"> Proxenetismo</v>
          </cell>
          <cell r="B229">
            <v>41</v>
          </cell>
          <cell r="C229">
            <v>13</v>
          </cell>
          <cell r="D229">
            <v>3</v>
          </cell>
          <cell r="E229">
            <v>2</v>
          </cell>
          <cell r="F229">
            <v>2</v>
          </cell>
          <cell r="G229">
            <v>0</v>
          </cell>
          <cell r="H229">
            <v>1</v>
          </cell>
          <cell r="I229">
            <v>2</v>
          </cell>
          <cell r="J229">
            <v>7</v>
          </cell>
          <cell r="K229">
            <v>1</v>
          </cell>
          <cell r="L229">
            <v>1</v>
          </cell>
          <cell r="M229">
            <v>1</v>
          </cell>
          <cell r="N229">
            <v>0</v>
          </cell>
          <cell r="O229">
            <v>4</v>
          </cell>
          <cell r="P229">
            <v>1</v>
          </cell>
          <cell r="Q229">
            <v>3</v>
          </cell>
        </row>
        <row r="230">
          <cell r="A230" t="str">
            <v xml:space="preserve"> Proxenetismo Agravado</v>
          </cell>
          <cell r="B230">
            <v>8</v>
          </cell>
          <cell r="C230">
            <v>1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</v>
          </cell>
          <cell r="J230">
            <v>1</v>
          </cell>
          <cell r="K230">
            <v>1</v>
          </cell>
          <cell r="L230">
            <v>0</v>
          </cell>
          <cell r="M230">
            <v>1</v>
          </cell>
          <cell r="N230">
            <v>0</v>
          </cell>
          <cell r="O230">
            <v>1</v>
          </cell>
          <cell r="P230">
            <v>0</v>
          </cell>
          <cell r="Q230">
            <v>1</v>
          </cell>
        </row>
        <row r="231">
          <cell r="A231" t="str">
            <v xml:space="preserve"> Quiebra fraudulenta</v>
          </cell>
          <cell r="B231">
            <v>22</v>
          </cell>
          <cell r="C231">
            <v>20</v>
          </cell>
          <cell r="D231">
            <v>1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1</v>
          </cell>
          <cell r="P231">
            <v>0</v>
          </cell>
          <cell r="Q231">
            <v>0</v>
          </cell>
        </row>
        <row r="232">
          <cell r="A232" t="str">
            <v xml:space="preserve"> Rapto Impropio</v>
          </cell>
          <cell r="B232">
            <v>6</v>
          </cell>
          <cell r="C232">
            <v>0</v>
          </cell>
          <cell r="D232">
            <v>0</v>
          </cell>
          <cell r="E232">
            <v>2</v>
          </cell>
          <cell r="F232">
            <v>0</v>
          </cell>
          <cell r="G232">
            <v>1</v>
          </cell>
          <cell r="H232">
            <v>2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 t="str">
            <v xml:space="preserve"> Rapto propio</v>
          </cell>
          <cell r="B233">
            <v>2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1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</v>
          </cell>
        </row>
        <row r="234">
          <cell r="A234" t="str">
            <v xml:space="preserve"> Recepción de cheques sin fondos</v>
          </cell>
          <cell r="B234">
            <v>60</v>
          </cell>
          <cell r="C234">
            <v>12</v>
          </cell>
          <cell r="D234">
            <v>0</v>
          </cell>
          <cell r="E234">
            <v>10</v>
          </cell>
          <cell r="F234">
            <v>3</v>
          </cell>
          <cell r="G234">
            <v>3</v>
          </cell>
          <cell r="H234">
            <v>4</v>
          </cell>
          <cell r="I234">
            <v>8</v>
          </cell>
          <cell r="J234">
            <v>4</v>
          </cell>
          <cell r="K234">
            <v>7</v>
          </cell>
          <cell r="L234">
            <v>1</v>
          </cell>
          <cell r="M234">
            <v>4</v>
          </cell>
          <cell r="N234">
            <v>0</v>
          </cell>
          <cell r="O234">
            <v>0</v>
          </cell>
          <cell r="P234">
            <v>1</v>
          </cell>
          <cell r="Q234">
            <v>3</v>
          </cell>
        </row>
        <row r="235">
          <cell r="A235" t="str">
            <v xml:space="preserve"> Receptación</v>
          </cell>
          <cell r="B235">
            <v>2693</v>
          </cell>
          <cell r="C235">
            <v>399</v>
          </cell>
          <cell r="D235">
            <v>101</v>
          </cell>
          <cell r="E235">
            <v>217</v>
          </cell>
          <cell r="F235">
            <v>173</v>
          </cell>
          <cell r="G235">
            <v>163</v>
          </cell>
          <cell r="H235">
            <v>53</v>
          </cell>
          <cell r="I235">
            <v>204</v>
          </cell>
          <cell r="J235">
            <v>235</v>
          </cell>
          <cell r="K235">
            <v>153</v>
          </cell>
          <cell r="L235">
            <v>112</v>
          </cell>
          <cell r="M235">
            <v>197</v>
          </cell>
          <cell r="N235">
            <v>210</v>
          </cell>
          <cell r="O235">
            <v>208</v>
          </cell>
          <cell r="P235">
            <v>110</v>
          </cell>
          <cell r="Q235">
            <v>158</v>
          </cell>
        </row>
        <row r="236">
          <cell r="A236" t="str">
            <v xml:space="preserve"> Receptación de cosas de procedencia sospechosa</v>
          </cell>
          <cell r="B236">
            <v>55</v>
          </cell>
          <cell r="C236">
            <v>4</v>
          </cell>
          <cell r="D236">
            <v>4</v>
          </cell>
          <cell r="E236">
            <v>5</v>
          </cell>
          <cell r="F236">
            <v>4</v>
          </cell>
          <cell r="G236">
            <v>4</v>
          </cell>
          <cell r="H236">
            <v>1</v>
          </cell>
          <cell r="I236">
            <v>1</v>
          </cell>
          <cell r="J236">
            <v>8</v>
          </cell>
          <cell r="K236">
            <v>9</v>
          </cell>
          <cell r="L236">
            <v>1</v>
          </cell>
          <cell r="M236">
            <v>3</v>
          </cell>
          <cell r="N236">
            <v>0</v>
          </cell>
          <cell r="O236">
            <v>1</v>
          </cell>
          <cell r="P236">
            <v>7</v>
          </cell>
          <cell r="Q236">
            <v>3</v>
          </cell>
        </row>
        <row r="237">
          <cell r="A237" t="str">
            <v xml:space="preserve"> Receptación, legalización o encubrimiento de bienes</v>
          </cell>
          <cell r="B237">
            <v>6</v>
          </cell>
          <cell r="C237">
            <v>0</v>
          </cell>
          <cell r="D237">
            <v>2</v>
          </cell>
          <cell r="E237">
            <v>2</v>
          </cell>
          <cell r="F237">
            <v>0</v>
          </cell>
          <cell r="G237">
            <v>0</v>
          </cell>
          <cell r="H237">
            <v>0</v>
          </cell>
          <cell r="I237">
            <v>1</v>
          </cell>
          <cell r="J237">
            <v>0</v>
          </cell>
          <cell r="K237">
            <v>0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 t="str">
            <v xml:space="preserve"> Reconocimiento ilegal de beneficios laborales</v>
          </cell>
          <cell r="B238">
            <v>5</v>
          </cell>
          <cell r="C238">
            <v>3</v>
          </cell>
          <cell r="D238">
            <v>0</v>
          </cell>
          <cell r="E238">
            <v>0</v>
          </cell>
          <cell r="F238">
            <v>0</v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1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 t="str">
            <v xml:space="preserve"> Relaciones sexuales con menores (tentativa de)</v>
          </cell>
          <cell r="B239">
            <v>2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1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</row>
        <row r="240">
          <cell r="A240" t="str">
            <v xml:space="preserve"> Relaciones sexuales con personas menores de edad</v>
          </cell>
          <cell r="B240">
            <v>4034</v>
          </cell>
          <cell r="C240">
            <v>181</v>
          </cell>
          <cell r="D240">
            <v>179</v>
          </cell>
          <cell r="E240">
            <v>326</v>
          </cell>
          <cell r="F240">
            <v>302</v>
          </cell>
          <cell r="G240">
            <v>595</v>
          </cell>
          <cell r="H240">
            <v>190</v>
          </cell>
          <cell r="I240">
            <v>396</v>
          </cell>
          <cell r="J240">
            <v>220</v>
          </cell>
          <cell r="K240">
            <v>190</v>
          </cell>
          <cell r="L240">
            <v>127</v>
          </cell>
          <cell r="M240">
            <v>222</v>
          </cell>
          <cell r="N240">
            <v>139</v>
          </cell>
          <cell r="O240">
            <v>245</v>
          </cell>
          <cell r="P240">
            <v>441</v>
          </cell>
          <cell r="Q240">
            <v>281</v>
          </cell>
        </row>
        <row r="241">
          <cell r="A241" t="str">
            <v xml:space="preserve"> Relaciones sexuales remuneradas con personas menores de edad (tentativa de)</v>
          </cell>
          <cell r="B241">
            <v>1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1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 xml:space="preserve"> Resistencia a la autoridad pública</v>
          </cell>
          <cell r="B242">
            <v>1018</v>
          </cell>
          <cell r="C242">
            <v>134</v>
          </cell>
          <cell r="D242">
            <v>38</v>
          </cell>
          <cell r="E242">
            <v>49</v>
          </cell>
          <cell r="F242">
            <v>72</v>
          </cell>
          <cell r="G242">
            <v>35</v>
          </cell>
          <cell r="H242">
            <v>53</v>
          </cell>
          <cell r="I242">
            <v>102</v>
          </cell>
          <cell r="J242">
            <v>100</v>
          </cell>
          <cell r="K242">
            <v>70</v>
          </cell>
          <cell r="L242">
            <v>71</v>
          </cell>
          <cell r="M242">
            <v>94</v>
          </cell>
          <cell r="N242">
            <v>49</v>
          </cell>
          <cell r="O242">
            <v>45</v>
          </cell>
          <cell r="P242">
            <v>57</v>
          </cell>
          <cell r="Q242">
            <v>49</v>
          </cell>
        </row>
        <row r="243">
          <cell r="A243" t="str">
            <v xml:space="preserve"> Resistencia a la autoridad pública agravada</v>
          </cell>
          <cell r="B243">
            <v>346</v>
          </cell>
          <cell r="C243">
            <v>77</v>
          </cell>
          <cell r="D243">
            <v>15</v>
          </cell>
          <cell r="E243">
            <v>30</v>
          </cell>
          <cell r="F243">
            <v>13</v>
          </cell>
          <cell r="G243">
            <v>32</v>
          </cell>
          <cell r="H243">
            <v>17</v>
          </cell>
          <cell r="I243">
            <v>8</v>
          </cell>
          <cell r="J243">
            <v>39</v>
          </cell>
          <cell r="K243">
            <v>15</v>
          </cell>
          <cell r="L243">
            <v>12</v>
          </cell>
          <cell r="M243">
            <v>23</v>
          </cell>
          <cell r="N243">
            <v>13</v>
          </cell>
          <cell r="O243">
            <v>26</v>
          </cell>
          <cell r="P243">
            <v>9</v>
          </cell>
          <cell r="Q243">
            <v>17</v>
          </cell>
        </row>
        <row r="244">
          <cell r="A244" t="str">
            <v xml:space="preserve"> Restricción a la autodeterminación- violencia psicológica</v>
          </cell>
          <cell r="B244">
            <v>31</v>
          </cell>
          <cell r="C244">
            <v>1</v>
          </cell>
          <cell r="D244">
            <v>4</v>
          </cell>
          <cell r="E244">
            <v>1</v>
          </cell>
          <cell r="F244">
            <v>3</v>
          </cell>
          <cell r="G244">
            <v>0</v>
          </cell>
          <cell r="H244">
            <v>0</v>
          </cell>
          <cell r="I244">
            <v>2</v>
          </cell>
          <cell r="J244">
            <v>16</v>
          </cell>
          <cell r="K244">
            <v>0</v>
          </cell>
          <cell r="L244">
            <v>1</v>
          </cell>
          <cell r="M244">
            <v>2</v>
          </cell>
          <cell r="N244">
            <v>1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 xml:space="preserve"> Restricción a la libertad de tránsito</v>
          </cell>
          <cell r="B245">
            <v>22</v>
          </cell>
          <cell r="C245">
            <v>1</v>
          </cell>
          <cell r="D245">
            <v>3</v>
          </cell>
          <cell r="E245">
            <v>5</v>
          </cell>
          <cell r="F245">
            <v>4</v>
          </cell>
          <cell r="G245">
            <v>0</v>
          </cell>
          <cell r="H245">
            <v>0</v>
          </cell>
          <cell r="I245">
            <v>0</v>
          </cell>
          <cell r="J245">
            <v>3</v>
          </cell>
          <cell r="K245">
            <v>1</v>
          </cell>
          <cell r="L245">
            <v>0</v>
          </cell>
          <cell r="M245">
            <v>3</v>
          </cell>
          <cell r="N245">
            <v>2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 xml:space="preserve"> Revelación por culpa</v>
          </cell>
          <cell r="B246">
            <v>3</v>
          </cell>
          <cell r="C246">
            <v>1</v>
          </cell>
          <cell r="D246">
            <v>0</v>
          </cell>
          <cell r="E246">
            <v>0</v>
          </cell>
          <cell r="F246">
            <v>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 xml:space="preserve"> Robo agravado</v>
          </cell>
          <cell r="B247">
            <v>19067</v>
          </cell>
          <cell r="C247">
            <v>2433</v>
          </cell>
          <cell r="D247">
            <v>2889</v>
          </cell>
          <cell r="E247">
            <v>1638</v>
          </cell>
          <cell r="F247">
            <v>993</v>
          </cell>
          <cell r="G247">
            <v>760</v>
          </cell>
          <cell r="H247">
            <v>415</v>
          </cell>
          <cell r="I247">
            <v>1689</v>
          </cell>
          <cell r="J247">
            <v>2018</v>
          </cell>
          <cell r="K247">
            <v>667</v>
          </cell>
          <cell r="L247">
            <v>582</v>
          </cell>
          <cell r="M247">
            <v>1609</v>
          </cell>
          <cell r="N247">
            <v>442</v>
          </cell>
          <cell r="O247">
            <v>514</v>
          </cell>
          <cell r="P247">
            <v>1021</v>
          </cell>
          <cell r="Q247">
            <v>1397</v>
          </cell>
        </row>
        <row r="248">
          <cell r="A248" t="str">
            <v xml:space="preserve"> Robo agravado (tentativa de)</v>
          </cell>
          <cell r="B248">
            <v>434</v>
          </cell>
          <cell r="C248">
            <v>42</v>
          </cell>
          <cell r="D248">
            <v>30</v>
          </cell>
          <cell r="E248">
            <v>18</v>
          </cell>
          <cell r="F248">
            <v>26</v>
          </cell>
          <cell r="G248">
            <v>22</v>
          </cell>
          <cell r="H248">
            <v>13</v>
          </cell>
          <cell r="I248">
            <v>36</v>
          </cell>
          <cell r="J248">
            <v>40</v>
          </cell>
          <cell r="K248">
            <v>26</v>
          </cell>
          <cell r="L248">
            <v>14</v>
          </cell>
          <cell r="M248">
            <v>49</v>
          </cell>
          <cell r="N248">
            <v>23</v>
          </cell>
          <cell r="O248">
            <v>20</v>
          </cell>
          <cell r="P248">
            <v>23</v>
          </cell>
          <cell r="Q248">
            <v>52</v>
          </cell>
        </row>
        <row r="249">
          <cell r="A249" t="str">
            <v xml:space="preserve"> Robo simple</v>
          </cell>
          <cell r="B249">
            <v>14508</v>
          </cell>
          <cell r="C249">
            <v>966</v>
          </cell>
          <cell r="D249">
            <v>1169</v>
          </cell>
          <cell r="E249">
            <v>322</v>
          </cell>
          <cell r="F249">
            <v>1788</v>
          </cell>
          <cell r="G249">
            <v>1224</v>
          </cell>
          <cell r="H249">
            <v>865</v>
          </cell>
          <cell r="I249">
            <v>1213</v>
          </cell>
          <cell r="J249">
            <v>1226</v>
          </cell>
          <cell r="K249">
            <v>1383</v>
          </cell>
          <cell r="L249">
            <v>519</v>
          </cell>
          <cell r="M249">
            <v>1066</v>
          </cell>
          <cell r="N249">
            <v>547</v>
          </cell>
          <cell r="O249">
            <v>481</v>
          </cell>
          <cell r="P249">
            <v>669</v>
          </cell>
          <cell r="Q249">
            <v>1070</v>
          </cell>
        </row>
        <row r="250">
          <cell r="A250" t="str">
            <v xml:space="preserve"> Robo simple (tentativa de)</v>
          </cell>
          <cell r="B250">
            <v>32</v>
          </cell>
          <cell r="C250">
            <v>0</v>
          </cell>
          <cell r="D250">
            <v>31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1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 xml:space="preserve"> Rufianería</v>
          </cell>
          <cell r="B251">
            <v>4</v>
          </cell>
          <cell r="C251">
            <v>0</v>
          </cell>
          <cell r="D251">
            <v>2</v>
          </cell>
          <cell r="E251">
            <v>1</v>
          </cell>
          <cell r="F251">
            <v>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 xml:space="preserve"> Secuestro extorsivo</v>
          </cell>
          <cell r="B252">
            <v>9</v>
          </cell>
          <cell r="C252">
            <v>4</v>
          </cell>
          <cell r="D252">
            <v>0</v>
          </cell>
          <cell r="E252">
            <v>1</v>
          </cell>
          <cell r="F252">
            <v>0</v>
          </cell>
          <cell r="G252">
            <v>0</v>
          </cell>
          <cell r="H252">
            <v>2</v>
          </cell>
          <cell r="I252">
            <v>0</v>
          </cell>
          <cell r="J252">
            <v>1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0</v>
          </cell>
        </row>
        <row r="253">
          <cell r="A253" t="str">
            <v xml:space="preserve"> Seducción o encuentros con menores por medios electrónicos</v>
          </cell>
          <cell r="B253">
            <v>229</v>
          </cell>
          <cell r="C253">
            <v>19</v>
          </cell>
          <cell r="D253">
            <v>25</v>
          </cell>
          <cell r="E253">
            <v>57</v>
          </cell>
          <cell r="F253">
            <v>29</v>
          </cell>
          <cell r="G253">
            <v>6</v>
          </cell>
          <cell r="H253">
            <v>2</v>
          </cell>
          <cell r="I253">
            <v>21</v>
          </cell>
          <cell r="J253">
            <v>28</v>
          </cell>
          <cell r="K253">
            <v>3</v>
          </cell>
          <cell r="L253">
            <v>5</v>
          </cell>
          <cell r="M253">
            <v>6</v>
          </cell>
          <cell r="N253">
            <v>11</v>
          </cell>
          <cell r="O253">
            <v>12</v>
          </cell>
          <cell r="P253">
            <v>1</v>
          </cell>
          <cell r="Q253">
            <v>4</v>
          </cell>
        </row>
        <row r="254">
          <cell r="A254" t="str">
            <v xml:space="preserve"> Simulación de delito</v>
          </cell>
          <cell r="B254">
            <v>386</v>
          </cell>
          <cell r="C254">
            <v>141</v>
          </cell>
          <cell r="D254">
            <v>4</v>
          </cell>
          <cell r="E254">
            <v>9</v>
          </cell>
          <cell r="F254">
            <v>21</v>
          </cell>
          <cell r="G254">
            <v>18</v>
          </cell>
          <cell r="H254">
            <v>10</v>
          </cell>
          <cell r="I254">
            <v>27</v>
          </cell>
          <cell r="J254">
            <v>41</v>
          </cell>
          <cell r="K254">
            <v>17</v>
          </cell>
          <cell r="L254">
            <v>18</v>
          </cell>
          <cell r="M254">
            <v>18</v>
          </cell>
          <cell r="N254">
            <v>7</v>
          </cell>
          <cell r="O254">
            <v>16</v>
          </cell>
          <cell r="P254">
            <v>17</v>
          </cell>
          <cell r="Q254">
            <v>22</v>
          </cell>
        </row>
        <row r="255">
          <cell r="A255" t="str">
            <v xml:space="preserve"> Soborno</v>
          </cell>
          <cell r="B255">
            <v>1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1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 xml:space="preserve"> Sobreprecio irregular</v>
          </cell>
          <cell r="B256">
            <v>1</v>
          </cell>
          <cell r="C256">
            <v>1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 xml:space="preserve"> Suministro de Drogas, Sustancias o Productos sin Autorización Legal</v>
          </cell>
          <cell r="B257">
            <v>10</v>
          </cell>
          <cell r="C257">
            <v>2</v>
          </cell>
          <cell r="D257">
            <v>1</v>
          </cell>
          <cell r="E257">
            <v>2</v>
          </cell>
          <cell r="F257">
            <v>1</v>
          </cell>
          <cell r="G257">
            <v>0</v>
          </cell>
          <cell r="H257">
            <v>1</v>
          </cell>
          <cell r="I257">
            <v>2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1</v>
          </cell>
          <cell r="P257">
            <v>0</v>
          </cell>
          <cell r="Q257">
            <v>0</v>
          </cell>
        </row>
        <row r="258">
          <cell r="A258" t="str">
            <v xml:space="preserve"> Suplantación de identidad</v>
          </cell>
          <cell r="B258">
            <v>268</v>
          </cell>
          <cell r="C258">
            <v>56</v>
          </cell>
          <cell r="D258">
            <v>7</v>
          </cell>
          <cell r="E258">
            <v>13</v>
          </cell>
          <cell r="F258">
            <v>27</v>
          </cell>
          <cell r="G258">
            <v>22</v>
          </cell>
          <cell r="H258">
            <v>5</v>
          </cell>
          <cell r="I258">
            <v>13</v>
          </cell>
          <cell r="J258">
            <v>35</v>
          </cell>
          <cell r="K258">
            <v>14</v>
          </cell>
          <cell r="L258">
            <v>9</v>
          </cell>
          <cell r="M258">
            <v>26</v>
          </cell>
          <cell r="N258">
            <v>13</v>
          </cell>
          <cell r="O258">
            <v>5</v>
          </cell>
          <cell r="P258">
            <v>13</v>
          </cell>
          <cell r="Q258">
            <v>10</v>
          </cell>
        </row>
        <row r="259">
          <cell r="A259" t="str">
            <v xml:space="preserve"> Supresión, ocultación y destrucción de documento</v>
          </cell>
          <cell r="B259">
            <v>9</v>
          </cell>
          <cell r="C259">
            <v>0</v>
          </cell>
          <cell r="D259">
            <v>4</v>
          </cell>
          <cell r="E259">
            <v>2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</v>
          </cell>
          <cell r="K259">
            <v>1</v>
          </cell>
          <cell r="L259">
            <v>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 xml:space="preserve"> Sustracción de la persona menor de edad o con discapacidad</v>
          </cell>
          <cell r="B260">
            <v>397</v>
          </cell>
          <cell r="C260">
            <v>55</v>
          </cell>
          <cell r="D260">
            <v>39</v>
          </cell>
          <cell r="E260">
            <v>71</v>
          </cell>
          <cell r="F260">
            <v>44</v>
          </cell>
          <cell r="G260">
            <v>13</v>
          </cell>
          <cell r="H260">
            <v>18</v>
          </cell>
          <cell r="I260">
            <v>18</v>
          </cell>
          <cell r="J260">
            <v>30</v>
          </cell>
          <cell r="K260">
            <v>11</v>
          </cell>
          <cell r="L260">
            <v>17</v>
          </cell>
          <cell r="M260">
            <v>17</v>
          </cell>
          <cell r="N260">
            <v>10</v>
          </cell>
          <cell r="O260">
            <v>16</v>
          </cell>
          <cell r="P260">
            <v>15</v>
          </cell>
          <cell r="Q260">
            <v>23</v>
          </cell>
        </row>
        <row r="261">
          <cell r="A261" t="str">
            <v xml:space="preserve"> Sustracción de productos forestales propiedad Estado</v>
          </cell>
          <cell r="B261">
            <v>6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>
            <v>1</v>
          </cell>
          <cell r="L261">
            <v>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</v>
          </cell>
        </row>
        <row r="262">
          <cell r="A262" t="str">
            <v xml:space="preserve"> Sustracción de productos forestales propiedad privada</v>
          </cell>
          <cell r="B262">
            <v>102</v>
          </cell>
          <cell r="C262">
            <v>0</v>
          </cell>
          <cell r="D262">
            <v>0</v>
          </cell>
          <cell r="E262">
            <v>0</v>
          </cell>
          <cell r="F262">
            <v>1</v>
          </cell>
          <cell r="G262">
            <v>3</v>
          </cell>
          <cell r="H262">
            <v>0</v>
          </cell>
          <cell r="I262">
            <v>1</v>
          </cell>
          <cell r="J262">
            <v>0</v>
          </cell>
          <cell r="K262">
            <v>34</v>
          </cell>
          <cell r="L262">
            <v>45</v>
          </cell>
          <cell r="M262">
            <v>4</v>
          </cell>
          <cell r="N262">
            <v>0</v>
          </cell>
          <cell r="O262">
            <v>9</v>
          </cell>
          <cell r="P262">
            <v>0</v>
          </cell>
          <cell r="Q262">
            <v>5</v>
          </cell>
        </row>
        <row r="263">
          <cell r="A263" t="str">
            <v xml:space="preserve"> Sustracción patrimonial</v>
          </cell>
          <cell r="B263">
            <v>141</v>
          </cell>
          <cell r="C263">
            <v>8</v>
          </cell>
          <cell r="D263">
            <v>8</v>
          </cell>
          <cell r="E263">
            <v>22</v>
          </cell>
          <cell r="F263">
            <v>9</v>
          </cell>
          <cell r="G263">
            <v>6</v>
          </cell>
          <cell r="H263">
            <v>2</v>
          </cell>
          <cell r="I263">
            <v>14</v>
          </cell>
          <cell r="J263">
            <v>18</v>
          </cell>
          <cell r="K263">
            <v>5</v>
          </cell>
          <cell r="L263">
            <v>8</v>
          </cell>
          <cell r="M263">
            <v>3</v>
          </cell>
          <cell r="N263">
            <v>7</v>
          </cell>
          <cell r="O263">
            <v>13</v>
          </cell>
          <cell r="P263">
            <v>3</v>
          </cell>
          <cell r="Q263">
            <v>15</v>
          </cell>
        </row>
        <row r="264">
          <cell r="A264" t="str">
            <v>Sustracción simple de una persona menor de edad o sin capacidad volitiva o cognoscitiva</v>
          </cell>
          <cell r="B264">
            <v>9</v>
          </cell>
          <cell r="C264">
            <v>0</v>
          </cell>
          <cell r="D264">
            <v>0</v>
          </cell>
          <cell r="E264">
            <v>3</v>
          </cell>
          <cell r="F264">
            <v>1</v>
          </cell>
          <cell r="G264">
            <v>0</v>
          </cell>
          <cell r="H264">
            <v>0</v>
          </cell>
          <cell r="I264">
            <v>1</v>
          </cell>
          <cell r="J264">
            <v>2</v>
          </cell>
          <cell r="K264">
            <v>0</v>
          </cell>
          <cell r="L264">
            <v>1</v>
          </cell>
          <cell r="M264">
            <v>0</v>
          </cell>
          <cell r="N264">
            <v>1</v>
          </cell>
          <cell r="O264">
            <v>0</v>
          </cell>
          <cell r="P264">
            <v>0</v>
          </cell>
          <cell r="Q264">
            <v>0</v>
          </cell>
        </row>
        <row r="265">
          <cell r="A265" t="str">
            <v xml:space="preserve"> Tala en zona de protección</v>
          </cell>
          <cell r="B265">
            <v>316</v>
          </cell>
          <cell r="C265">
            <v>3</v>
          </cell>
          <cell r="D265">
            <v>0</v>
          </cell>
          <cell r="E265">
            <v>4</v>
          </cell>
          <cell r="F265">
            <v>5</v>
          </cell>
          <cell r="G265">
            <v>20</v>
          </cell>
          <cell r="H265">
            <v>11</v>
          </cell>
          <cell r="I265">
            <v>43</v>
          </cell>
          <cell r="J265">
            <v>32</v>
          </cell>
          <cell r="K265">
            <v>24</v>
          </cell>
          <cell r="L265">
            <v>22</v>
          </cell>
          <cell r="M265">
            <v>23</v>
          </cell>
          <cell r="N265">
            <v>8</v>
          </cell>
          <cell r="O265">
            <v>25</v>
          </cell>
          <cell r="P265">
            <v>44</v>
          </cell>
          <cell r="Q265">
            <v>52</v>
          </cell>
        </row>
        <row r="266">
          <cell r="A266" t="str">
            <v xml:space="preserve"> Tenencia de armas prohibidas</v>
          </cell>
          <cell r="B266">
            <v>27</v>
          </cell>
          <cell r="C266">
            <v>1</v>
          </cell>
          <cell r="D266">
            <v>1</v>
          </cell>
          <cell r="E266">
            <v>0</v>
          </cell>
          <cell r="F266">
            <v>5</v>
          </cell>
          <cell r="G266">
            <v>1</v>
          </cell>
          <cell r="H266">
            <v>1</v>
          </cell>
          <cell r="I266">
            <v>6</v>
          </cell>
          <cell r="J266">
            <v>0</v>
          </cell>
          <cell r="K266">
            <v>4</v>
          </cell>
          <cell r="L266">
            <v>0</v>
          </cell>
          <cell r="M266">
            <v>1</v>
          </cell>
          <cell r="N266">
            <v>0</v>
          </cell>
          <cell r="O266">
            <v>3</v>
          </cell>
          <cell r="P266">
            <v>2</v>
          </cell>
          <cell r="Q266">
            <v>2</v>
          </cell>
        </row>
        <row r="267">
          <cell r="A267" t="str">
            <v xml:space="preserve"> Tenencia de droga</v>
          </cell>
          <cell r="B267">
            <v>359</v>
          </cell>
          <cell r="C267">
            <v>47</v>
          </cell>
          <cell r="D267">
            <v>8</v>
          </cell>
          <cell r="E267">
            <v>67</v>
          </cell>
          <cell r="F267">
            <v>19</v>
          </cell>
          <cell r="G267">
            <v>7</v>
          </cell>
          <cell r="H267">
            <v>24</v>
          </cell>
          <cell r="I267">
            <v>26</v>
          </cell>
          <cell r="J267">
            <v>13</v>
          </cell>
          <cell r="K267">
            <v>14</v>
          </cell>
          <cell r="L267">
            <v>18</v>
          </cell>
          <cell r="M267">
            <v>23</v>
          </cell>
          <cell r="N267">
            <v>44</v>
          </cell>
          <cell r="O267">
            <v>7</v>
          </cell>
          <cell r="P267">
            <v>17</v>
          </cell>
          <cell r="Q267">
            <v>25</v>
          </cell>
        </row>
        <row r="268">
          <cell r="A268" t="str">
            <v xml:space="preserve"> Tenencia de material pornográfico</v>
          </cell>
          <cell r="B268">
            <v>12</v>
          </cell>
          <cell r="C268">
            <v>3</v>
          </cell>
          <cell r="D268">
            <v>2</v>
          </cell>
          <cell r="E268">
            <v>0</v>
          </cell>
          <cell r="F268">
            <v>1</v>
          </cell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1</v>
          </cell>
          <cell r="N268">
            <v>1</v>
          </cell>
          <cell r="O268">
            <v>2</v>
          </cell>
          <cell r="P268">
            <v>0</v>
          </cell>
          <cell r="Q268">
            <v>0</v>
          </cell>
        </row>
        <row r="269">
          <cell r="A269" t="str">
            <v xml:space="preserve"> Tenencia y portación ilegal de armas permitidas</v>
          </cell>
          <cell r="B269">
            <v>67</v>
          </cell>
          <cell r="C269">
            <v>8</v>
          </cell>
          <cell r="D269">
            <v>1</v>
          </cell>
          <cell r="E269">
            <v>2</v>
          </cell>
          <cell r="F269">
            <v>11</v>
          </cell>
          <cell r="G269">
            <v>6</v>
          </cell>
          <cell r="H269">
            <v>0</v>
          </cell>
          <cell r="I269">
            <v>11</v>
          </cell>
          <cell r="J269">
            <v>0</v>
          </cell>
          <cell r="K269">
            <v>0</v>
          </cell>
          <cell r="L269">
            <v>0</v>
          </cell>
          <cell r="M269">
            <v>7</v>
          </cell>
          <cell r="N269">
            <v>0</v>
          </cell>
          <cell r="O269">
            <v>11</v>
          </cell>
          <cell r="P269">
            <v>2</v>
          </cell>
          <cell r="Q269">
            <v>8</v>
          </cell>
        </row>
        <row r="270">
          <cell r="A270" t="str">
            <v xml:space="preserve"> Tortura (Artículo 123 Bis)</v>
          </cell>
          <cell r="B270">
            <v>2</v>
          </cell>
          <cell r="C270">
            <v>1</v>
          </cell>
          <cell r="D270">
            <v>0</v>
          </cell>
          <cell r="E270">
            <v>0</v>
          </cell>
          <cell r="F270">
            <v>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 xml:space="preserve"> Tráfico de droga / transporte de droga</v>
          </cell>
          <cell r="B271">
            <v>451</v>
          </cell>
          <cell r="C271">
            <v>119</v>
          </cell>
          <cell r="D271">
            <v>59</v>
          </cell>
          <cell r="E271">
            <v>36</v>
          </cell>
          <cell r="F271">
            <v>43</v>
          </cell>
          <cell r="G271">
            <v>15</v>
          </cell>
          <cell r="H271">
            <v>10</v>
          </cell>
          <cell r="I271">
            <v>36</v>
          </cell>
          <cell r="J271">
            <v>4</v>
          </cell>
          <cell r="K271">
            <v>26</v>
          </cell>
          <cell r="L271">
            <v>8</v>
          </cell>
          <cell r="M271">
            <v>24</v>
          </cell>
          <cell r="N271">
            <v>3</v>
          </cell>
          <cell r="O271">
            <v>24</v>
          </cell>
          <cell r="P271">
            <v>26</v>
          </cell>
          <cell r="Q271">
            <v>18</v>
          </cell>
        </row>
        <row r="272">
          <cell r="A272" t="str">
            <v xml:space="preserve"> Tráfico de influencias</v>
          </cell>
          <cell r="B272">
            <v>51</v>
          </cell>
          <cell r="C272">
            <v>41</v>
          </cell>
          <cell r="D272">
            <v>1</v>
          </cell>
          <cell r="E272">
            <v>1</v>
          </cell>
          <cell r="F272">
            <v>0</v>
          </cell>
          <cell r="G272">
            <v>0</v>
          </cell>
          <cell r="H272">
            <v>1</v>
          </cell>
          <cell r="I272">
            <v>0</v>
          </cell>
          <cell r="J272">
            <v>1</v>
          </cell>
          <cell r="K272">
            <v>2</v>
          </cell>
          <cell r="L272">
            <v>1</v>
          </cell>
          <cell r="M272">
            <v>3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 xml:space="preserve"> Tráfico internacional de droga</v>
          </cell>
          <cell r="B273">
            <v>132</v>
          </cell>
          <cell r="C273">
            <v>60</v>
          </cell>
          <cell r="D273">
            <v>0</v>
          </cell>
          <cell r="E273">
            <v>1</v>
          </cell>
          <cell r="F273">
            <v>24</v>
          </cell>
          <cell r="G273">
            <v>0</v>
          </cell>
          <cell r="H273">
            <v>0</v>
          </cell>
          <cell r="I273">
            <v>0</v>
          </cell>
          <cell r="J273">
            <v>1</v>
          </cell>
          <cell r="K273">
            <v>23</v>
          </cell>
          <cell r="L273">
            <v>3</v>
          </cell>
          <cell r="M273">
            <v>11</v>
          </cell>
          <cell r="N273">
            <v>0</v>
          </cell>
          <cell r="O273">
            <v>4</v>
          </cell>
          <cell r="P273">
            <v>5</v>
          </cell>
          <cell r="Q273">
            <v>0</v>
          </cell>
        </row>
        <row r="274">
          <cell r="A274" t="str">
            <v xml:space="preserve"> Transporte de productos forestales sustraídos.</v>
          </cell>
          <cell r="B274">
            <v>56</v>
          </cell>
          <cell r="C274">
            <v>2</v>
          </cell>
          <cell r="D274">
            <v>0</v>
          </cell>
          <cell r="E274">
            <v>0</v>
          </cell>
          <cell r="F274">
            <v>1</v>
          </cell>
          <cell r="G274">
            <v>8</v>
          </cell>
          <cell r="H274">
            <v>1</v>
          </cell>
          <cell r="I274">
            <v>0</v>
          </cell>
          <cell r="J274">
            <v>5</v>
          </cell>
          <cell r="K274">
            <v>1</v>
          </cell>
          <cell r="L274">
            <v>5</v>
          </cell>
          <cell r="M274">
            <v>4</v>
          </cell>
          <cell r="N274">
            <v>2</v>
          </cell>
          <cell r="O274">
            <v>11</v>
          </cell>
          <cell r="P274">
            <v>11</v>
          </cell>
          <cell r="Q274">
            <v>5</v>
          </cell>
        </row>
        <row r="275">
          <cell r="A275" t="str">
            <v xml:space="preserve"> Trata de personas</v>
          </cell>
          <cell r="B275">
            <v>137</v>
          </cell>
          <cell r="C275">
            <v>77</v>
          </cell>
          <cell r="D275">
            <v>0</v>
          </cell>
          <cell r="E275">
            <v>2</v>
          </cell>
          <cell r="F275">
            <v>3</v>
          </cell>
          <cell r="G275">
            <v>17</v>
          </cell>
          <cell r="H275">
            <v>0</v>
          </cell>
          <cell r="I275">
            <v>0</v>
          </cell>
          <cell r="J275">
            <v>0</v>
          </cell>
          <cell r="K275">
            <v>26</v>
          </cell>
          <cell r="L275">
            <v>4</v>
          </cell>
          <cell r="M275">
            <v>3</v>
          </cell>
          <cell r="N275">
            <v>0</v>
          </cell>
          <cell r="O275">
            <v>1</v>
          </cell>
          <cell r="P275">
            <v>3</v>
          </cell>
          <cell r="Q275">
            <v>1</v>
          </cell>
        </row>
        <row r="276">
          <cell r="A276" t="str">
            <v xml:space="preserve"> Uso de falso documento</v>
          </cell>
          <cell r="B276">
            <v>615</v>
          </cell>
          <cell r="C276">
            <v>154</v>
          </cell>
          <cell r="D276">
            <v>37</v>
          </cell>
          <cell r="E276">
            <v>67</v>
          </cell>
          <cell r="F276">
            <v>25</v>
          </cell>
          <cell r="G276">
            <v>16</v>
          </cell>
          <cell r="H276">
            <v>27</v>
          </cell>
          <cell r="I276">
            <v>63</v>
          </cell>
          <cell r="J276">
            <v>46</v>
          </cell>
          <cell r="K276">
            <v>36</v>
          </cell>
          <cell r="L276">
            <v>15</v>
          </cell>
          <cell r="M276">
            <v>25</v>
          </cell>
          <cell r="N276">
            <v>12</v>
          </cell>
          <cell r="O276">
            <v>21</v>
          </cell>
          <cell r="P276">
            <v>39</v>
          </cell>
          <cell r="Q276">
            <v>32</v>
          </cell>
        </row>
        <row r="277">
          <cell r="A277" t="str">
            <v xml:space="preserve"> Uso ilegal de uniformes, insignias o dispositivos policiales</v>
          </cell>
          <cell r="B277">
            <v>84</v>
          </cell>
          <cell r="C277">
            <v>12</v>
          </cell>
          <cell r="D277">
            <v>0</v>
          </cell>
          <cell r="E277">
            <v>5</v>
          </cell>
          <cell r="F277">
            <v>3</v>
          </cell>
          <cell r="G277">
            <v>9</v>
          </cell>
          <cell r="H277">
            <v>7</v>
          </cell>
          <cell r="I277">
            <v>7</v>
          </cell>
          <cell r="J277">
            <v>9</v>
          </cell>
          <cell r="K277">
            <v>10</v>
          </cell>
          <cell r="L277">
            <v>1</v>
          </cell>
          <cell r="M277">
            <v>4</v>
          </cell>
          <cell r="N277">
            <v>3</v>
          </cell>
          <cell r="O277">
            <v>8</v>
          </cell>
          <cell r="P277">
            <v>1</v>
          </cell>
          <cell r="Q277">
            <v>5</v>
          </cell>
        </row>
        <row r="278">
          <cell r="A278" t="str">
            <v xml:space="preserve"> Usura</v>
          </cell>
          <cell r="B278">
            <v>10</v>
          </cell>
          <cell r="C278">
            <v>0</v>
          </cell>
          <cell r="D278">
            <v>4</v>
          </cell>
          <cell r="E278">
            <v>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4</v>
          </cell>
          <cell r="N278">
            <v>1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 xml:space="preserve"> Usurpación</v>
          </cell>
          <cell r="B279">
            <v>969</v>
          </cell>
          <cell r="C279">
            <v>107</v>
          </cell>
          <cell r="D279">
            <v>72</v>
          </cell>
          <cell r="E279">
            <v>111</v>
          </cell>
          <cell r="F279">
            <v>57</v>
          </cell>
          <cell r="G279">
            <v>30</v>
          </cell>
          <cell r="H279">
            <v>30</v>
          </cell>
          <cell r="I279">
            <v>49</v>
          </cell>
          <cell r="J279">
            <v>86</v>
          </cell>
          <cell r="K279">
            <v>42</v>
          </cell>
          <cell r="L279">
            <v>60</v>
          </cell>
          <cell r="M279">
            <v>68</v>
          </cell>
          <cell r="N279">
            <v>50</v>
          </cell>
          <cell r="O279">
            <v>49</v>
          </cell>
          <cell r="P279">
            <v>85</v>
          </cell>
          <cell r="Q279">
            <v>73</v>
          </cell>
        </row>
        <row r="280">
          <cell r="A280" t="str">
            <v xml:space="preserve"> Usurpación bienes de dominio público</v>
          </cell>
          <cell r="B280">
            <v>63</v>
          </cell>
          <cell r="C280">
            <v>5</v>
          </cell>
          <cell r="D280">
            <v>0</v>
          </cell>
          <cell r="E280">
            <v>0</v>
          </cell>
          <cell r="F280">
            <v>1</v>
          </cell>
          <cell r="G280">
            <v>8</v>
          </cell>
          <cell r="H280">
            <v>1</v>
          </cell>
          <cell r="I280">
            <v>1</v>
          </cell>
          <cell r="J280">
            <v>4</v>
          </cell>
          <cell r="K280">
            <v>0</v>
          </cell>
          <cell r="L280">
            <v>7</v>
          </cell>
          <cell r="M280">
            <v>12</v>
          </cell>
          <cell r="N280">
            <v>1</v>
          </cell>
          <cell r="O280">
            <v>12</v>
          </cell>
          <cell r="P280">
            <v>3</v>
          </cell>
          <cell r="Q280">
            <v>8</v>
          </cell>
        </row>
        <row r="281">
          <cell r="A281" t="str">
            <v xml:space="preserve"> Usurpación de aguas</v>
          </cell>
          <cell r="B281">
            <v>40</v>
          </cell>
          <cell r="C281">
            <v>3</v>
          </cell>
          <cell r="D281">
            <v>1</v>
          </cell>
          <cell r="E281">
            <v>2</v>
          </cell>
          <cell r="F281">
            <v>1</v>
          </cell>
          <cell r="G281">
            <v>2</v>
          </cell>
          <cell r="H281">
            <v>2</v>
          </cell>
          <cell r="I281">
            <v>0</v>
          </cell>
          <cell r="J281">
            <v>3</v>
          </cell>
          <cell r="K281">
            <v>7</v>
          </cell>
          <cell r="L281">
            <v>6</v>
          </cell>
          <cell r="M281">
            <v>5</v>
          </cell>
          <cell r="N281">
            <v>4</v>
          </cell>
          <cell r="O281">
            <v>4</v>
          </cell>
          <cell r="P281">
            <v>0</v>
          </cell>
          <cell r="Q281">
            <v>0</v>
          </cell>
        </row>
        <row r="282">
          <cell r="A282" t="str">
            <v xml:space="preserve"> Usurpación de autoridad</v>
          </cell>
          <cell r="B282">
            <v>7</v>
          </cell>
          <cell r="C282">
            <v>2</v>
          </cell>
          <cell r="D282">
            <v>0</v>
          </cell>
          <cell r="E282">
            <v>1</v>
          </cell>
          <cell r="F282">
            <v>1</v>
          </cell>
          <cell r="G282">
            <v>1</v>
          </cell>
          <cell r="H282">
            <v>0</v>
          </cell>
          <cell r="I282">
            <v>0</v>
          </cell>
          <cell r="J282">
            <v>1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1</v>
          </cell>
          <cell r="P282">
            <v>0</v>
          </cell>
          <cell r="Q282">
            <v>0</v>
          </cell>
        </row>
        <row r="283">
          <cell r="A283" t="str">
            <v xml:space="preserve"> Venta de droga</v>
          </cell>
          <cell r="B283">
            <v>1077</v>
          </cell>
          <cell r="C283">
            <v>129</v>
          </cell>
          <cell r="D283">
            <v>45</v>
          </cell>
          <cell r="E283">
            <v>66</v>
          </cell>
          <cell r="F283">
            <v>124</v>
          </cell>
          <cell r="G283">
            <v>62</v>
          </cell>
          <cell r="H283">
            <v>23</v>
          </cell>
          <cell r="I283">
            <v>103</v>
          </cell>
          <cell r="J283">
            <v>87</v>
          </cell>
          <cell r="K283">
            <v>42</v>
          </cell>
          <cell r="L283">
            <v>49</v>
          </cell>
          <cell r="M283">
            <v>66</v>
          </cell>
          <cell r="N283">
            <v>42</v>
          </cell>
          <cell r="O283">
            <v>93</v>
          </cell>
          <cell r="P283">
            <v>49</v>
          </cell>
          <cell r="Q283">
            <v>97</v>
          </cell>
        </row>
        <row r="284">
          <cell r="A284" t="str">
            <v xml:space="preserve"> Venta de objetos peligrosos a menores o incapaces</v>
          </cell>
          <cell r="B284">
            <v>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</row>
        <row r="285">
          <cell r="A285" t="str">
            <v xml:space="preserve"> Violación</v>
          </cell>
          <cell r="B285">
            <v>1539</v>
          </cell>
          <cell r="C285">
            <v>158</v>
          </cell>
          <cell r="D285">
            <v>90</v>
          </cell>
          <cell r="E285">
            <v>179</v>
          </cell>
          <cell r="F285">
            <v>124</v>
          </cell>
          <cell r="G285">
            <v>117</v>
          </cell>
          <cell r="H285">
            <v>55</v>
          </cell>
          <cell r="I285">
            <v>113</v>
          </cell>
          <cell r="J285">
            <v>117</v>
          </cell>
          <cell r="K285">
            <v>77</v>
          </cell>
          <cell r="L285">
            <v>73</v>
          </cell>
          <cell r="M285">
            <v>77</v>
          </cell>
          <cell r="N285">
            <v>86</v>
          </cell>
          <cell r="O285">
            <v>79</v>
          </cell>
          <cell r="P285">
            <v>105</v>
          </cell>
          <cell r="Q285">
            <v>89</v>
          </cell>
        </row>
        <row r="286">
          <cell r="A286" t="str">
            <v xml:space="preserve"> Violación calificada</v>
          </cell>
          <cell r="B286">
            <v>1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 xml:space="preserve"> Violación contra una mujer</v>
          </cell>
          <cell r="B287">
            <v>181</v>
          </cell>
          <cell r="C287">
            <v>13</v>
          </cell>
          <cell r="D287">
            <v>8</v>
          </cell>
          <cell r="E287">
            <v>42</v>
          </cell>
          <cell r="F287">
            <v>10</v>
          </cell>
          <cell r="G287">
            <v>5</v>
          </cell>
          <cell r="H287">
            <v>6</v>
          </cell>
          <cell r="I287">
            <v>27</v>
          </cell>
          <cell r="J287">
            <v>15</v>
          </cell>
          <cell r="K287">
            <v>6</v>
          </cell>
          <cell r="L287">
            <v>1</v>
          </cell>
          <cell r="M287">
            <v>16</v>
          </cell>
          <cell r="N287">
            <v>15</v>
          </cell>
          <cell r="O287">
            <v>6</v>
          </cell>
          <cell r="P287">
            <v>3</v>
          </cell>
          <cell r="Q287">
            <v>8</v>
          </cell>
        </row>
        <row r="288">
          <cell r="A288" t="str">
            <v xml:space="preserve"> Violación de comunicaciones electrónicas</v>
          </cell>
          <cell r="B288">
            <v>221</v>
          </cell>
          <cell r="C288">
            <v>149</v>
          </cell>
          <cell r="D288">
            <v>15</v>
          </cell>
          <cell r="E288">
            <v>25</v>
          </cell>
          <cell r="F288">
            <v>11</v>
          </cell>
          <cell r="G288">
            <v>1</v>
          </cell>
          <cell r="H288">
            <v>6</v>
          </cell>
          <cell r="I288">
            <v>4</v>
          </cell>
          <cell r="J288">
            <v>4</v>
          </cell>
          <cell r="K288">
            <v>2</v>
          </cell>
          <cell r="L288">
            <v>1</v>
          </cell>
          <cell r="M288">
            <v>1</v>
          </cell>
          <cell r="N288">
            <v>1</v>
          </cell>
          <cell r="O288">
            <v>0</v>
          </cell>
          <cell r="P288">
            <v>0</v>
          </cell>
          <cell r="Q288">
            <v>1</v>
          </cell>
        </row>
        <row r="289">
          <cell r="A289" t="str">
            <v xml:space="preserve"> Violación de correspondencia o comunicaciones</v>
          </cell>
          <cell r="B289">
            <v>34</v>
          </cell>
          <cell r="C289">
            <v>9</v>
          </cell>
          <cell r="D289">
            <v>4</v>
          </cell>
          <cell r="E289">
            <v>2</v>
          </cell>
          <cell r="F289">
            <v>3</v>
          </cell>
          <cell r="G289">
            <v>1</v>
          </cell>
          <cell r="H289">
            <v>5</v>
          </cell>
          <cell r="I289">
            <v>0</v>
          </cell>
          <cell r="J289">
            <v>0</v>
          </cell>
          <cell r="K289">
            <v>2</v>
          </cell>
          <cell r="L289">
            <v>1</v>
          </cell>
          <cell r="M289">
            <v>2</v>
          </cell>
          <cell r="N289">
            <v>3</v>
          </cell>
          <cell r="O289">
            <v>2</v>
          </cell>
          <cell r="P289">
            <v>0</v>
          </cell>
          <cell r="Q289">
            <v>0</v>
          </cell>
        </row>
        <row r="290">
          <cell r="A290" t="str">
            <v xml:space="preserve"> Violación de datos personales</v>
          </cell>
          <cell r="B290">
            <v>93</v>
          </cell>
          <cell r="C290">
            <v>17</v>
          </cell>
          <cell r="D290">
            <v>24</v>
          </cell>
          <cell r="E290">
            <v>11</v>
          </cell>
          <cell r="F290">
            <v>1</v>
          </cell>
          <cell r="G290">
            <v>2</v>
          </cell>
          <cell r="H290">
            <v>1</v>
          </cell>
          <cell r="I290">
            <v>6</v>
          </cell>
          <cell r="J290">
            <v>10</v>
          </cell>
          <cell r="K290">
            <v>3</v>
          </cell>
          <cell r="L290">
            <v>1</v>
          </cell>
          <cell r="M290">
            <v>4</v>
          </cell>
          <cell r="N290">
            <v>3</v>
          </cell>
          <cell r="O290">
            <v>8</v>
          </cell>
          <cell r="P290">
            <v>0</v>
          </cell>
          <cell r="Q290">
            <v>2</v>
          </cell>
        </row>
        <row r="291">
          <cell r="A291" t="str">
            <v xml:space="preserve"> Violación de domicilio</v>
          </cell>
          <cell r="B291">
            <v>947</v>
          </cell>
          <cell r="C291">
            <v>74</v>
          </cell>
          <cell r="D291">
            <v>58</v>
          </cell>
          <cell r="E291">
            <v>101</v>
          </cell>
          <cell r="F291">
            <v>77</v>
          </cell>
          <cell r="G291">
            <v>61</v>
          </cell>
          <cell r="H291">
            <v>22</v>
          </cell>
          <cell r="I291">
            <v>88</v>
          </cell>
          <cell r="J291">
            <v>74</v>
          </cell>
          <cell r="K291">
            <v>66</v>
          </cell>
          <cell r="L291">
            <v>57</v>
          </cell>
          <cell r="M291">
            <v>52</v>
          </cell>
          <cell r="N291">
            <v>36</v>
          </cell>
          <cell r="O291">
            <v>62</v>
          </cell>
          <cell r="P291">
            <v>48</v>
          </cell>
          <cell r="Q291">
            <v>71</v>
          </cell>
        </row>
        <row r="292">
          <cell r="A292" t="str">
            <v xml:space="preserve"> Violación de fueros</v>
          </cell>
          <cell r="B292">
            <v>1</v>
          </cell>
          <cell r="C292">
            <v>1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 xml:space="preserve"> Violación de la custodia de cosas</v>
          </cell>
          <cell r="B293">
            <v>10</v>
          </cell>
          <cell r="C293">
            <v>1</v>
          </cell>
          <cell r="D293">
            <v>0</v>
          </cell>
          <cell r="E293">
            <v>0</v>
          </cell>
          <cell r="F293">
            <v>1</v>
          </cell>
          <cell r="G293">
            <v>1</v>
          </cell>
          <cell r="H293">
            <v>0</v>
          </cell>
          <cell r="I293">
            <v>0</v>
          </cell>
          <cell r="J293">
            <v>1</v>
          </cell>
          <cell r="K293">
            <v>0</v>
          </cell>
          <cell r="L293">
            <v>1</v>
          </cell>
          <cell r="M293">
            <v>2</v>
          </cell>
          <cell r="N293">
            <v>0</v>
          </cell>
          <cell r="O293">
            <v>2</v>
          </cell>
          <cell r="P293">
            <v>0</v>
          </cell>
          <cell r="Q293">
            <v>1</v>
          </cell>
        </row>
        <row r="294">
          <cell r="A294" t="str">
            <v xml:space="preserve"> Violación de sellos</v>
          </cell>
          <cell r="B294">
            <v>88</v>
          </cell>
          <cell r="C294">
            <v>0</v>
          </cell>
          <cell r="D294">
            <v>1</v>
          </cell>
          <cell r="E294">
            <v>1</v>
          </cell>
          <cell r="F294">
            <v>55</v>
          </cell>
          <cell r="G294">
            <v>12</v>
          </cell>
          <cell r="H294">
            <v>1</v>
          </cell>
          <cell r="I294">
            <v>3</v>
          </cell>
          <cell r="J294">
            <v>0</v>
          </cell>
          <cell r="K294">
            <v>2</v>
          </cell>
          <cell r="L294">
            <v>0</v>
          </cell>
          <cell r="M294">
            <v>10</v>
          </cell>
          <cell r="N294">
            <v>0</v>
          </cell>
          <cell r="O294">
            <v>2</v>
          </cell>
          <cell r="P294">
            <v>1</v>
          </cell>
          <cell r="Q294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7"/>
  <sheetViews>
    <sheetView tabSelected="1" topLeftCell="A92" workbookViewId="0">
      <selection activeCell="R162" sqref="R162"/>
    </sheetView>
  </sheetViews>
  <sheetFormatPr baseColWidth="10" defaultColWidth="9.33203125" defaultRowHeight="11.25" x14ac:dyDescent="0.2"/>
  <cols>
    <col min="1" max="1" width="82" style="3" bestFit="1" customWidth="1"/>
    <col min="2" max="2" width="12.83203125" style="7" customWidth="1"/>
    <col min="3" max="10" width="12.83203125" style="1" customWidth="1"/>
    <col min="11" max="17" width="12.83203125" style="7" customWidth="1"/>
    <col min="18" max="18" width="17.5" style="1" bestFit="1" customWidth="1"/>
    <col min="19" max="19" width="18.1640625" style="1" bestFit="1" customWidth="1"/>
    <col min="20" max="16384" width="9.33203125" style="3"/>
  </cols>
  <sheetData>
    <row r="1" spans="1:19" ht="12" customHeight="1" x14ac:dyDescent="0.2">
      <c r="A1" s="12" t="s">
        <v>0</v>
      </c>
      <c r="B1" s="12">
        <v>2003</v>
      </c>
      <c r="C1" s="12">
        <v>2004</v>
      </c>
      <c r="D1" s="12">
        <v>2005</v>
      </c>
      <c r="E1" s="12">
        <v>2006</v>
      </c>
      <c r="F1" s="12">
        <v>2007</v>
      </c>
      <c r="G1" s="12">
        <v>2008</v>
      </c>
      <c r="H1" s="12">
        <v>2009</v>
      </c>
      <c r="I1" s="12">
        <v>2010</v>
      </c>
      <c r="J1" s="12">
        <v>2011</v>
      </c>
      <c r="K1" s="12">
        <v>2012</v>
      </c>
      <c r="L1" s="12">
        <v>2013</v>
      </c>
      <c r="M1" s="12">
        <v>2014</v>
      </c>
      <c r="N1" s="12">
        <v>2015</v>
      </c>
      <c r="O1" s="12">
        <v>2016</v>
      </c>
      <c r="P1" s="12">
        <v>2017</v>
      </c>
      <c r="Q1" s="12">
        <v>2018</v>
      </c>
      <c r="R1" s="13" t="s">
        <v>1</v>
      </c>
      <c r="S1" s="26" t="s">
        <v>65</v>
      </c>
    </row>
    <row r="2" spans="1:19" ht="12" customHeight="1" x14ac:dyDescent="0.2">
      <c r="A2" s="14" t="s">
        <v>2</v>
      </c>
      <c r="B2" s="15">
        <v>1433</v>
      </c>
      <c r="C2" s="15">
        <v>1708</v>
      </c>
      <c r="D2" s="15">
        <v>1980</v>
      </c>
      <c r="E2" s="15">
        <v>1805</v>
      </c>
      <c r="F2" s="16">
        <v>1909</v>
      </c>
      <c r="G2" s="16">
        <v>2072</v>
      </c>
      <c r="H2" s="16">
        <v>2380</v>
      </c>
      <c r="I2" s="16">
        <v>2739</v>
      </c>
      <c r="J2" s="16">
        <v>2641</v>
      </c>
      <c r="K2" s="16">
        <v>2606</v>
      </c>
      <c r="L2" s="16">
        <v>2956</v>
      </c>
      <c r="M2" s="17">
        <v>2782</v>
      </c>
      <c r="N2" s="17">
        <v>2623</v>
      </c>
      <c r="O2" s="17">
        <v>2826</v>
      </c>
      <c r="P2" s="17">
        <f>VLOOKUP(A2,'[1]C-3'!$A$49:$C$70,3,FALSE)</f>
        <v>3598</v>
      </c>
      <c r="Q2" s="17">
        <f>VLOOKUP(A2,'[2]C-3'!$A$15:$C$36,3,FALSE)</f>
        <v>3734</v>
      </c>
      <c r="R2" s="18">
        <f t="shared" ref="R2:R33" si="0">SUM(M2:Q2)</f>
        <v>15563</v>
      </c>
      <c r="S2" s="28">
        <f t="shared" ref="S2:S32" si="1">R2/$R$33</f>
        <v>0.3904219557473283</v>
      </c>
    </row>
    <row r="3" spans="1:19" ht="12" customHeight="1" x14ac:dyDescent="0.2">
      <c r="A3" s="14" t="s">
        <v>4</v>
      </c>
      <c r="B3" s="15">
        <v>172</v>
      </c>
      <c r="C3" s="15">
        <v>317</v>
      </c>
      <c r="D3" s="15">
        <v>317</v>
      </c>
      <c r="E3" s="15">
        <v>295</v>
      </c>
      <c r="F3" s="16">
        <v>441</v>
      </c>
      <c r="G3" s="16">
        <v>589</v>
      </c>
      <c r="H3" s="16">
        <v>720</v>
      </c>
      <c r="I3" s="16">
        <v>568</v>
      </c>
      <c r="J3" s="16">
        <v>702</v>
      </c>
      <c r="K3" s="16">
        <v>798</v>
      </c>
      <c r="L3" s="16">
        <v>977</v>
      </c>
      <c r="M3" s="17">
        <v>914</v>
      </c>
      <c r="N3" s="17">
        <v>938</v>
      </c>
      <c r="O3" s="17">
        <v>1067</v>
      </c>
      <c r="P3" s="17">
        <f>VLOOKUP(A3,'[1]C-3'!$A$49:$C$70,3,FALSE)</f>
        <v>2220</v>
      </c>
      <c r="Q3" s="17">
        <f>VLOOKUP(A3,'[2]C-3'!$A$15:$C$36,3,FALSE)</f>
        <v>4034</v>
      </c>
      <c r="R3" s="18">
        <f t="shared" si="0"/>
        <v>9173</v>
      </c>
      <c r="S3" s="28">
        <f t="shared" si="1"/>
        <v>0.23011891024032913</v>
      </c>
    </row>
    <row r="4" spans="1:19" ht="12" customHeight="1" x14ac:dyDescent="0.2">
      <c r="A4" s="19" t="s">
        <v>3</v>
      </c>
      <c r="B4" s="15">
        <v>1565</v>
      </c>
      <c r="C4" s="15">
        <v>1670</v>
      </c>
      <c r="D4" s="15">
        <v>1523</v>
      </c>
      <c r="E4" s="15">
        <v>1311</v>
      </c>
      <c r="F4" s="16">
        <v>1337</v>
      </c>
      <c r="G4" s="16">
        <v>1357</v>
      </c>
      <c r="H4" s="16">
        <v>1602</v>
      </c>
      <c r="I4" s="16">
        <v>1613</v>
      </c>
      <c r="J4" s="16">
        <v>1641</v>
      </c>
      <c r="K4" s="16">
        <v>1430</v>
      </c>
      <c r="L4" s="20">
        <v>1478</v>
      </c>
      <c r="M4" s="17">
        <v>1530</v>
      </c>
      <c r="N4" s="17">
        <v>1432</v>
      </c>
      <c r="O4" s="17">
        <v>1470</v>
      </c>
      <c r="P4" s="17">
        <f>VLOOKUP(A4,'[1]C-3'!$A$49:$C$70,3,FALSE)</f>
        <v>1607</v>
      </c>
      <c r="Q4" s="17">
        <f>VLOOKUP(A4,'[2]C-3'!$A$15:$C$36,3,FALSE)</f>
        <v>1539</v>
      </c>
      <c r="R4" s="18">
        <f t="shared" si="0"/>
        <v>7578</v>
      </c>
      <c r="S4" s="28">
        <f t="shared" si="1"/>
        <v>0.19010586523506096</v>
      </c>
    </row>
    <row r="5" spans="1:19" ht="12" customHeight="1" x14ac:dyDescent="0.2">
      <c r="A5" s="14" t="s">
        <v>6</v>
      </c>
      <c r="B5" s="15">
        <v>148</v>
      </c>
      <c r="C5" s="15">
        <v>181</v>
      </c>
      <c r="D5" s="15">
        <v>253</v>
      </c>
      <c r="E5" s="15">
        <v>315</v>
      </c>
      <c r="F5" s="16">
        <v>297</v>
      </c>
      <c r="G5" s="16">
        <v>259</v>
      </c>
      <c r="H5" s="16">
        <v>361</v>
      </c>
      <c r="I5" s="16">
        <v>363</v>
      </c>
      <c r="J5" s="16">
        <v>396</v>
      </c>
      <c r="K5" s="16">
        <v>410</v>
      </c>
      <c r="L5" s="16">
        <v>425</v>
      </c>
      <c r="M5" s="17">
        <v>337</v>
      </c>
      <c r="N5" s="17">
        <v>547</v>
      </c>
      <c r="O5" s="17">
        <v>446</v>
      </c>
      <c r="P5" s="17">
        <f>VLOOKUP(A5,'[1]C-3'!$A$49:$C$70,3,FALSE)</f>
        <v>583</v>
      </c>
      <c r="Q5" s="17">
        <f>VLOOKUP(A5,'[2]C-3'!$A$15:$C$36,3,FALSE)</f>
        <v>288</v>
      </c>
      <c r="R5" s="18">
        <f t="shared" si="0"/>
        <v>2201</v>
      </c>
      <c r="S5" s="28">
        <f t="shared" si="1"/>
        <v>5.5215493452410815E-2</v>
      </c>
    </row>
    <row r="6" spans="1:19" ht="12" customHeight="1" x14ac:dyDescent="0.2">
      <c r="A6" s="14" t="s">
        <v>5</v>
      </c>
      <c r="B6" s="15">
        <v>350</v>
      </c>
      <c r="C6" s="15">
        <v>371</v>
      </c>
      <c r="D6" s="15">
        <v>315</v>
      </c>
      <c r="E6" s="15">
        <v>526</v>
      </c>
      <c r="F6" s="16">
        <v>458</v>
      </c>
      <c r="G6" s="16">
        <v>600</v>
      </c>
      <c r="H6" s="16">
        <v>448</v>
      </c>
      <c r="I6" s="16">
        <v>363</v>
      </c>
      <c r="J6" s="16">
        <v>300</v>
      </c>
      <c r="K6" s="16">
        <v>275</v>
      </c>
      <c r="L6" s="16">
        <v>278</v>
      </c>
      <c r="M6" s="17">
        <v>319</v>
      </c>
      <c r="N6" s="17">
        <v>344</v>
      </c>
      <c r="O6" s="17">
        <v>246</v>
      </c>
      <c r="P6" s="17">
        <v>89</v>
      </c>
      <c r="Q6" s="17">
        <v>10</v>
      </c>
      <c r="R6" s="18">
        <f t="shared" si="0"/>
        <v>1008</v>
      </c>
      <c r="S6" s="28">
        <f t="shared" si="1"/>
        <v>2.5287240981385781E-2</v>
      </c>
    </row>
    <row r="7" spans="1:19" ht="12" customHeight="1" x14ac:dyDescent="0.2">
      <c r="A7" s="21" t="s">
        <v>7</v>
      </c>
      <c r="B7" s="15">
        <v>132</v>
      </c>
      <c r="C7" s="15">
        <v>121</v>
      </c>
      <c r="D7" s="15">
        <v>135</v>
      </c>
      <c r="E7" s="15">
        <v>186</v>
      </c>
      <c r="F7" s="16">
        <v>247</v>
      </c>
      <c r="G7" s="16">
        <v>257</v>
      </c>
      <c r="H7" s="16">
        <v>311</v>
      </c>
      <c r="I7" s="16">
        <v>191</v>
      </c>
      <c r="J7" s="16">
        <v>212</v>
      </c>
      <c r="K7" s="16">
        <v>183</v>
      </c>
      <c r="L7" s="16">
        <v>283</v>
      </c>
      <c r="M7" s="17">
        <v>309</v>
      </c>
      <c r="N7" s="17">
        <v>294</v>
      </c>
      <c r="O7" s="17">
        <v>254</v>
      </c>
      <c r="P7" s="17">
        <f>VLOOKUP(A7,'[1]C-3'!$A$49:$C$70,3,FALSE)</f>
        <v>59</v>
      </c>
      <c r="Q7" s="17">
        <f>VLOOKUP(A7,'[2]C-3'!$A$15:$C$36,3,FALSE)</f>
        <v>2</v>
      </c>
      <c r="R7" s="18">
        <f t="shared" si="0"/>
        <v>918</v>
      </c>
      <c r="S7" s="27">
        <f t="shared" si="1"/>
        <v>2.3029451608047764E-2</v>
      </c>
    </row>
    <row r="8" spans="1:19" ht="12" customHeight="1" x14ac:dyDescent="0.2">
      <c r="A8" s="19" t="s">
        <v>15</v>
      </c>
      <c r="B8" s="15">
        <v>46</v>
      </c>
      <c r="C8" s="15">
        <v>31</v>
      </c>
      <c r="D8" s="15">
        <v>26</v>
      </c>
      <c r="E8" s="15">
        <v>41</v>
      </c>
      <c r="F8" s="16">
        <v>60</v>
      </c>
      <c r="G8" s="16">
        <v>52</v>
      </c>
      <c r="H8" s="16">
        <v>59</v>
      </c>
      <c r="I8" s="16">
        <v>60</v>
      </c>
      <c r="J8" s="16">
        <v>68</v>
      </c>
      <c r="K8" s="16">
        <v>82</v>
      </c>
      <c r="L8" s="16">
        <v>117</v>
      </c>
      <c r="M8" s="17">
        <v>166</v>
      </c>
      <c r="N8" s="17">
        <v>159</v>
      </c>
      <c r="O8" s="17">
        <v>164</v>
      </c>
      <c r="P8" s="17">
        <f>VLOOKUP(A8,'[1]C-3'!$A$49:$C$70,3,FALSE)</f>
        <v>182</v>
      </c>
      <c r="Q8" s="17">
        <f>VLOOKUP(A8,'[2]C-3'!$A$15:$C$36,3,FALSE)</f>
        <v>202</v>
      </c>
      <c r="R8" s="18">
        <f t="shared" si="0"/>
        <v>873</v>
      </c>
      <c r="S8" s="27">
        <f t="shared" si="1"/>
        <v>2.1900556921378756E-2</v>
      </c>
    </row>
    <row r="9" spans="1:19" ht="12" customHeight="1" x14ac:dyDescent="0.2">
      <c r="A9" s="14" t="s">
        <v>23</v>
      </c>
      <c r="B9" s="15" t="s">
        <v>9</v>
      </c>
      <c r="C9" s="15" t="s">
        <v>9</v>
      </c>
      <c r="D9" s="15" t="s">
        <v>9</v>
      </c>
      <c r="E9" s="15" t="s">
        <v>9</v>
      </c>
      <c r="F9" s="15" t="s">
        <v>9</v>
      </c>
      <c r="G9" s="15" t="s">
        <v>9</v>
      </c>
      <c r="H9" s="15" t="s">
        <v>9</v>
      </c>
      <c r="I9" s="15" t="s">
        <v>9</v>
      </c>
      <c r="J9" s="15" t="s">
        <v>9</v>
      </c>
      <c r="K9" s="15" t="s">
        <v>9</v>
      </c>
      <c r="L9" s="16">
        <v>1</v>
      </c>
      <c r="M9" s="17">
        <v>57</v>
      </c>
      <c r="N9" s="17">
        <v>67</v>
      </c>
      <c r="O9" s="17">
        <v>96</v>
      </c>
      <c r="P9" s="17">
        <f>VLOOKUP(A9,'[1]C-3'!$A$49:$C$70,3,FALSE)</f>
        <v>141</v>
      </c>
      <c r="Q9" s="17">
        <f>VLOOKUP(A9,'[2]C-3'!$A$15:$C$36,3,FALSE)</f>
        <v>229</v>
      </c>
      <c r="R9" s="18">
        <f t="shared" si="0"/>
        <v>590</v>
      </c>
      <c r="S9" s="27">
        <f t="shared" si="1"/>
        <v>1.4801063669660329E-2</v>
      </c>
    </row>
    <row r="10" spans="1:19" ht="12" customHeight="1" x14ac:dyDescent="0.2">
      <c r="A10" s="19" t="s">
        <v>17</v>
      </c>
      <c r="B10" s="15">
        <v>7</v>
      </c>
      <c r="C10" s="15">
        <v>18</v>
      </c>
      <c r="D10" s="15">
        <v>10</v>
      </c>
      <c r="E10" s="15">
        <v>11</v>
      </c>
      <c r="F10" s="16">
        <v>9</v>
      </c>
      <c r="G10" s="16">
        <v>18</v>
      </c>
      <c r="H10" s="16">
        <v>41</v>
      </c>
      <c r="I10" s="16">
        <v>43</v>
      </c>
      <c r="J10" s="16">
        <v>32</v>
      </c>
      <c r="K10" s="16">
        <v>34</v>
      </c>
      <c r="L10" s="16">
        <v>44</v>
      </c>
      <c r="M10" s="17">
        <v>43</v>
      </c>
      <c r="N10" s="17">
        <v>48</v>
      </c>
      <c r="O10" s="17">
        <v>85</v>
      </c>
      <c r="P10" s="17">
        <f>VLOOKUP(A10,'[1]C-3'!$A$49:$C$70,3,FALSE)</f>
        <v>137</v>
      </c>
      <c r="Q10" s="17">
        <f>VLOOKUP(A10,'[2]C-3'!$A$15:$C$36,3,FALSE)</f>
        <v>137</v>
      </c>
      <c r="R10" s="18">
        <f t="shared" si="0"/>
        <v>450</v>
      </c>
      <c r="S10" s="27">
        <f t="shared" si="1"/>
        <v>1.128894686669008E-2</v>
      </c>
    </row>
    <row r="11" spans="1:19" ht="12" customHeight="1" x14ac:dyDescent="0.2">
      <c r="A11" s="19" t="s">
        <v>12</v>
      </c>
      <c r="B11" s="15">
        <v>231</v>
      </c>
      <c r="C11" s="15">
        <v>175</v>
      </c>
      <c r="D11" s="15">
        <v>129</v>
      </c>
      <c r="E11" s="15">
        <v>78</v>
      </c>
      <c r="F11" s="16">
        <v>116</v>
      </c>
      <c r="G11" s="16">
        <v>73</v>
      </c>
      <c r="H11" s="16">
        <v>44</v>
      </c>
      <c r="I11" s="16">
        <v>34</v>
      </c>
      <c r="J11" s="16">
        <v>37</v>
      </c>
      <c r="K11" s="16">
        <v>29</v>
      </c>
      <c r="L11" s="16">
        <v>29</v>
      </c>
      <c r="M11" s="17">
        <v>46</v>
      </c>
      <c r="N11" s="17">
        <v>57</v>
      </c>
      <c r="O11" s="17">
        <v>39</v>
      </c>
      <c r="P11" s="17">
        <f>VLOOKUP(A11,'[1]C-3'!$A$49:$C$70,3,FALSE)</f>
        <v>53</v>
      </c>
      <c r="Q11" s="17">
        <f>VLOOKUP(A11,'[2]C-3'!$A$15:$C$36,3,FALSE)</f>
        <v>41</v>
      </c>
      <c r="R11" s="18">
        <f t="shared" si="0"/>
        <v>236</v>
      </c>
      <c r="S11" s="27">
        <f t="shared" si="1"/>
        <v>5.9204254678641311E-3</v>
      </c>
    </row>
    <row r="12" spans="1:19" ht="12" customHeight="1" x14ac:dyDescent="0.2">
      <c r="A12" s="24" t="s">
        <v>22</v>
      </c>
      <c r="B12" s="15" t="s">
        <v>9</v>
      </c>
      <c r="C12" s="15" t="s">
        <v>9</v>
      </c>
      <c r="D12" s="15" t="s">
        <v>9</v>
      </c>
      <c r="E12" s="15" t="s">
        <v>9</v>
      </c>
      <c r="F12" s="15" t="s">
        <v>9</v>
      </c>
      <c r="G12" s="15" t="s">
        <v>9</v>
      </c>
      <c r="H12" s="16">
        <v>14</v>
      </c>
      <c r="I12" s="16">
        <v>23</v>
      </c>
      <c r="J12" s="16">
        <v>37</v>
      </c>
      <c r="K12" s="16">
        <v>12</v>
      </c>
      <c r="L12" s="16">
        <v>9</v>
      </c>
      <c r="M12" s="17">
        <v>18</v>
      </c>
      <c r="N12" s="17">
        <v>9</v>
      </c>
      <c r="O12" s="17">
        <v>7</v>
      </c>
      <c r="P12" s="17">
        <f>VLOOKUP(A12,'[1]C-3'!$A$49:$C$70,3,FALSE)</f>
        <v>4</v>
      </c>
      <c r="Q12" s="17">
        <f>VLOOKUP(A12,'[2]C-3'!$A$15:$C$36,3,FALSE)</f>
        <v>158</v>
      </c>
      <c r="R12" s="18">
        <f t="shared" si="0"/>
        <v>196</v>
      </c>
      <c r="S12" s="27">
        <f t="shared" si="1"/>
        <v>4.916963524158346E-3</v>
      </c>
    </row>
    <row r="13" spans="1:19" ht="12" customHeight="1" x14ac:dyDescent="0.2">
      <c r="A13" s="24" t="s">
        <v>53</v>
      </c>
      <c r="B13" s="15" t="s">
        <v>9</v>
      </c>
      <c r="C13" s="15" t="s">
        <v>9</v>
      </c>
      <c r="D13" s="15" t="s">
        <v>9</v>
      </c>
      <c r="E13" s="15" t="s">
        <v>9</v>
      </c>
      <c r="F13" s="15" t="s">
        <v>9</v>
      </c>
      <c r="G13" s="15" t="s">
        <v>9</v>
      </c>
      <c r="H13" s="15" t="s">
        <v>9</v>
      </c>
      <c r="I13" s="15" t="s">
        <v>9</v>
      </c>
      <c r="J13" s="15" t="s">
        <v>9</v>
      </c>
      <c r="K13" s="15" t="s">
        <v>9</v>
      </c>
      <c r="L13" s="15" t="s">
        <v>9</v>
      </c>
      <c r="M13" s="17">
        <v>44</v>
      </c>
      <c r="N13" s="17">
        <v>38</v>
      </c>
      <c r="O13" s="17">
        <v>23</v>
      </c>
      <c r="P13" s="17">
        <f>VLOOKUP(A13,'[1]C-3'!$A$49:$C$70,3,FALSE)</f>
        <v>43</v>
      </c>
      <c r="Q13" s="17">
        <f>VLOOKUP(A13,'[2]C-3'!$A$15:$C$36,3,FALSE)</f>
        <v>38</v>
      </c>
      <c r="R13" s="18">
        <f t="shared" si="0"/>
        <v>186</v>
      </c>
      <c r="S13" s="27">
        <f t="shared" si="1"/>
        <v>4.6660980382318999E-3</v>
      </c>
    </row>
    <row r="14" spans="1:19" ht="12" customHeight="1" x14ac:dyDescent="0.2">
      <c r="A14" s="14" t="s">
        <v>10</v>
      </c>
      <c r="B14" s="15">
        <v>83</v>
      </c>
      <c r="C14" s="15">
        <v>58</v>
      </c>
      <c r="D14" s="15">
        <v>143</v>
      </c>
      <c r="E14" s="15">
        <v>112</v>
      </c>
      <c r="F14" s="16">
        <v>104</v>
      </c>
      <c r="G14" s="16">
        <v>98</v>
      </c>
      <c r="H14" s="16">
        <v>127</v>
      </c>
      <c r="I14" s="16">
        <v>130</v>
      </c>
      <c r="J14" s="16">
        <v>97</v>
      </c>
      <c r="K14" s="16">
        <v>69</v>
      </c>
      <c r="L14" s="16">
        <v>37</v>
      </c>
      <c r="M14" s="17">
        <v>64</v>
      </c>
      <c r="N14" s="17">
        <v>57</v>
      </c>
      <c r="O14" s="17">
        <v>44</v>
      </c>
      <c r="P14" s="17">
        <v>20</v>
      </c>
      <c r="Q14" s="17" t="s">
        <v>9</v>
      </c>
      <c r="R14" s="18">
        <f t="shared" si="0"/>
        <v>185</v>
      </c>
      <c r="S14" s="27">
        <f t="shared" si="1"/>
        <v>4.6410114896392558E-3</v>
      </c>
    </row>
    <row r="15" spans="1:19" ht="12" customHeight="1" x14ac:dyDescent="0.2">
      <c r="A15" s="19" t="s">
        <v>16</v>
      </c>
      <c r="B15" s="15" t="s">
        <v>9</v>
      </c>
      <c r="C15" s="15" t="s">
        <v>9</v>
      </c>
      <c r="D15" s="15" t="s">
        <v>9</v>
      </c>
      <c r="E15" s="15" t="s">
        <v>9</v>
      </c>
      <c r="F15" s="15" t="s">
        <v>9</v>
      </c>
      <c r="G15" s="15" t="s">
        <v>9</v>
      </c>
      <c r="H15" s="16">
        <v>66</v>
      </c>
      <c r="I15" s="16">
        <v>65</v>
      </c>
      <c r="J15" s="16">
        <v>65</v>
      </c>
      <c r="K15" s="16">
        <v>88</v>
      </c>
      <c r="L15" s="16">
        <v>104</v>
      </c>
      <c r="M15" s="17">
        <v>78</v>
      </c>
      <c r="N15" s="17">
        <v>53</v>
      </c>
      <c r="O15" s="17">
        <v>33</v>
      </c>
      <c r="P15" s="17">
        <f>VLOOKUP(A15,'[1]C-3'!$A$49:$C$70,3,FALSE)</f>
        <v>12</v>
      </c>
      <c r="Q15" s="17">
        <f>VLOOKUP(A15,'[2]C-3'!$A$15:$C$36,3,FALSE)</f>
        <v>1</v>
      </c>
      <c r="R15" s="18">
        <f t="shared" si="0"/>
        <v>177</v>
      </c>
      <c r="S15" s="27">
        <f t="shared" si="1"/>
        <v>4.4403191008980988E-3</v>
      </c>
    </row>
    <row r="16" spans="1:19" ht="12" customHeight="1" x14ac:dyDescent="0.2">
      <c r="A16" s="14" t="s">
        <v>11</v>
      </c>
      <c r="B16" s="15">
        <v>178</v>
      </c>
      <c r="C16" s="15">
        <v>170</v>
      </c>
      <c r="D16" s="15">
        <v>115</v>
      </c>
      <c r="E16" s="15">
        <v>109</v>
      </c>
      <c r="F16" s="16">
        <v>108</v>
      </c>
      <c r="G16" s="16">
        <v>81</v>
      </c>
      <c r="H16" s="16">
        <v>57</v>
      </c>
      <c r="I16" s="16">
        <v>50</v>
      </c>
      <c r="J16" s="16">
        <v>53</v>
      </c>
      <c r="K16" s="16">
        <v>46</v>
      </c>
      <c r="L16" s="16">
        <v>34</v>
      </c>
      <c r="M16" s="17">
        <v>46</v>
      </c>
      <c r="N16" s="17">
        <v>47</v>
      </c>
      <c r="O16" s="17">
        <v>18</v>
      </c>
      <c r="P16" s="17">
        <v>6</v>
      </c>
      <c r="Q16" s="17" t="s">
        <v>9</v>
      </c>
      <c r="R16" s="18">
        <f t="shared" si="0"/>
        <v>117</v>
      </c>
      <c r="S16" s="27">
        <f t="shared" si="1"/>
        <v>2.935126185339421E-3</v>
      </c>
    </row>
    <row r="17" spans="1:19" ht="12" customHeight="1" x14ac:dyDescent="0.2">
      <c r="A17" s="21" t="s">
        <v>19</v>
      </c>
      <c r="B17" s="15" t="s">
        <v>9</v>
      </c>
      <c r="C17" s="15" t="s">
        <v>9</v>
      </c>
      <c r="D17" s="15" t="s">
        <v>9</v>
      </c>
      <c r="E17" s="15" t="s">
        <v>9</v>
      </c>
      <c r="F17" s="15" t="s">
        <v>9</v>
      </c>
      <c r="G17" s="15" t="s">
        <v>9</v>
      </c>
      <c r="H17" s="16">
        <v>40</v>
      </c>
      <c r="I17" s="16">
        <v>32</v>
      </c>
      <c r="J17" s="16">
        <v>29</v>
      </c>
      <c r="K17" s="16">
        <v>25</v>
      </c>
      <c r="L17" s="16">
        <v>20</v>
      </c>
      <c r="M17" s="17">
        <v>17</v>
      </c>
      <c r="N17" s="17">
        <v>24</v>
      </c>
      <c r="O17" s="17">
        <v>33</v>
      </c>
      <c r="P17" s="17">
        <f>VLOOKUP(A17,'[1]C-3'!$A$49:$C$70,3,FALSE)</f>
        <v>16</v>
      </c>
      <c r="Q17" s="17">
        <f>VLOOKUP(A17,'[2]C-3'!$A$15:$C$36,3,FALSE)</f>
        <v>8</v>
      </c>
      <c r="R17" s="18">
        <f t="shared" si="0"/>
        <v>98</v>
      </c>
      <c r="S17" s="27">
        <f t="shared" si="1"/>
        <v>2.458481762079173E-3</v>
      </c>
    </row>
    <row r="18" spans="1:19" ht="12" customHeight="1" x14ac:dyDescent="0.2">
      <c r="A18" s="14" t="s">
        <v>21</v>
      </c>
      <c r="B18" s="15">
        <v>2</v>
      </c>
      <c r="C18" s="15">
        <v>3</v>
      </c>
      <c r="D18" s="15">
        <v>17</v>
      </c>
      <c r="E18" s="15">
        <v>11</v>
      </c>
      <c r="F18" s="16">
        <v>16</v>
      </c>
      <c r="G18" s="16">
        <v>11</v>
      </c>
      <c r="H18" s="16">
        <v>11</v>
      </c>
      <c r="I18" s="16">
        <v>12</v>
      </c>
      <c r="J18" s="16">
        <v>16</v>
      </c>
      <c r="K18" s="16">
        <v>11</v>
      </c>
      <c r="L18" s="16">
        <v>13</v>
      </c>
      <c r="M18" s="17">
        <v>24</v>
      </c>
      <c r="N18" s="17">
        <v>11</v>
      </c>
      <c r="O18" s="17">
        <v>13</v>
      </c>
      <c r="P18" s="17">
        <v>18</v>
      </c>
      <c r="Q18" s="17">
        <v>30</v>
      </c>
      <c r="R18" s="18">
        <f t="shared" si="0"/>
        <v>96</v>
      </c>
      <c r="S18" s="27">
        <f t="shared" si="1"/>
        <v>2.4083086648938839E-3</v>
      </c>
    </row>
    <row r="19" spans="1:19" ht="12" customHeight="1" x14ac:dyDescent="0.2">
      <c r="A19" s="21" t="s">
        <v>24</v>
      </c>
      <c r="B19" s="16" t="s">
        <v>9</v>
      </c>
      <c r="C19" s="16" t="s">
        <v>9</v>
      </c>
      <c r="D19" s="16" t="s">
        <v>9</v>
      </c>
      <c r="E19" s="16" t="s">
        <v>9</v>
      </c>
      <c r="F19" s="16" t="s">
        <v>9</v>
      </c>
      <c r="G19" s="16">
        <v>2</v>
      </c>
      <c r="H19" s="16">
        <v>7</v>
      </c>
      <c r="I19" s="16">
        <v>9</v>
      </c>
      <c r="J19" s="16">
        <v>9</v>
      </c>
      <c r="K19" s="16">
        <v>1</v>
      </c>
      <c r="L19" s="16">
        <v>8</v>
      </c>
      <c r="M19" s="17">
        <v>10</v>
      </c>
      <c r="N19" s="17">
        <v>19</v>
      </c>
      <c r="O19" s="17">
        <v>18</v>
      </c>
      <c r="P19" s="17">
        <f>VLOOKUP(A19,'[1]C-3'!$A$49:$C$70,3,FALSE)</f>
        <v>11</v>
      </c>
      <c r="Q19" s="17">
        <f>VLOOKUP(A19,'[2]C-3'!$A$15:$C$36,3,FALSE)</f>
        <v>12</v>
      </c>
      <c r="R19" s="18">
        <f t="shared" si="0"/>
        <v>70</v>
      </c>
      <c r="S19" s="27">
        <f t="shared" si="1"/>
        <v>1.7560584014851236E-3</v>
      </c>
    </row>
    <row r="20" spans="1:19" ht="12" customHeight="1" x14ac:dyDescent="0.2">
      <c r="A20" s="19" t="s">
        <v>13</v>
      </c>
      <c r="B20" s="15">
        <v>132</v>
      </c>
      <c r="C20" s="15">
        <v>113</v>
      </c>
      <c r="D20" s="15">
        <v>103</v>
      </c>
      <c r="E20" s="15">
        <v>88</v>
      </c>
      <c r="F20" s="16">
        <v>97</v>
      </c>
      <c r="G20" s="16">
        <v>66</v>
      </c>
      <c r="H20" s="16">
        <v>83</v>
      </c>
      <c r="I20" s="16">
        <v>65</v>
      </c>
      <c r="J20" s="16">
        <v>49</v>
      </c>
      <c r="K20" s="16">
        <v>38</v>
      </c>
      <c r="L20" s="16">
        <v>40</v>
      </c>
      <c r="M20" s="17">
        <v>25</v>
      </c>
      <c r="N20" s="17">
        <v>32</v>
      </c>
      <c r="O20" s="17">
        <v>7</v>
      </c>
      <c r="P20" s="17" t="s">
        <v>9</v>
      </c>
      <c r="Q20" s="17" t="s">
        <v>9</v>
      </c>
      <c r="R20" s="18">
        <f t="shared" si="0"/>
        <v>64</v>
      </c>
      <c r="S20" s="27">
        <f t="shared" si="1"/>
        <v>1.605539109929256E-3</v>
      </c>
    </row>
    <row r="21" spans="1:19" ht="12" customHeight="1" x14ac:dyDescent="0.2">
      <c r="A21" s="21" t="s">
        <v>25</v>
      </c>
      <c r="B21" s="16" t="s">
        <v>9</v>
      </c>
      <c r="C21" s="16" t="s">
        <v>9</v>
      </c>
      <c r="D21" s="16" t="s">
        <v>9</v>
      </c>
      <c r="E21" s="16" t="s">
        <v>9</v>
      </c>
      <c r="F21" s="16" t="s">
        <v>9</v>
      </c>
      <c r="G21" s="15" t="s">
        <v>9</v>
      </c>
      <c r="H21" s="16" t="s">
        <v>9</v>
      </c>
      <c r="I21" s="16">
        <v>10</v>
      </c>
      <c r="J21" s="16">
        <v>5</v>
      </c>
      <c r="K21" s="16">
        <v>6</v>
      </c>
      <c r="L21" s="16">
        <v>8</v>
      </c>
      <c r="M21" s="17">
        <v>8</v>
      </c>
      <c r="N21" s="17">
        <v>5</v>
      </c>
      <c r="O21" s="17">
        <v>1</v>
      </c>
      <c r="P21" s="17">
        <f>VLOOKUP(A21,'[1]C-3'!$A$49:$C$70,3,FALSE)</f>
        <v>7</v>
      </c>
      <c r="Q21" s="17">
        <f>VLOOKUP(A21,'[2]C-3'!$A$15:$C$36,3,FALSE)</f>
        <v>6</v>
      </c>
      <c r="R21" s="18">
        <f t="shared" si="0"/>
        <v>27</v>
      </c>
      <c r="S21" s="27">
        <f t="shared" si="1"/>
        <v>6.7733681200140487E-4</v>
      </c>
    </row>
    <row r="22" spans="1:19" ht="12" customHeight="1" x14ac:dyDescent="0.2">
      <c r="A22" s="21" t="s">
        <v>27</v>
      </c>
      <c r="B22" s="15" t="s">
        <v>9</v>
      </c>
      <c r="C22" s="15" t="s">
        <v>9</v>
      </c>
      <c r="D22" s="15" t="s">
        <v>9</v>
      </c>
      <c r="E22" s="15" t="s">
        <v>9</v>
      </c>
      <c r="F22" s="15" t="s">
        <v>9</v>
      </c>
      <c r="G22" s="15" t="s">
        <v>9</v>
      </c>
      <c r="H22" s="16" t="s">
        <v>9</v>
      </c>
      <c r="I22" s="16">
        <v>5</v>
      </c>
      <c r="J22" s="16">
        <v>3</v>
      </c>
      <c r="K22" s="16">
        <v>1</v>
      </c>
      <c r="L22" s="16" t="s">
        <v>9</v>
      </c>
      <c r="M22" s="17">
        <v>4</v>
      </c>
      <c r="N22" s="17">
        <v>2</v>
      </c>
      <c r="O22" s="17">
        <v>4</v>
      </c>
      <c r="P22" s="17">
        <f>VLOOKUP(A22,'[1]C-3'!$A$49:$C$70,3,FALSE)</f>
        <v>6</v>
      </c>
      <c r="Q22" s="17">
        <f>VLOOKUP(A22,'[2]C-3'!$A$15:$C$36,3,FALSE)</f>
        <v>2</v>
      </c>
      <c r="R22" s="18">
        <f t="shared" si="0"/>
        <v>18</v>
      </c>
      <c r="S22" s="27">
        <f t="shared" si="1"/>
        <v>4.5155787466760321E-4</v>
      </c>
    </row>
    <row r="23" spans="1:19" ht="12" customHeight="1" x14ac:dyDescent="0.2">
      <c r="A23" s="19" t="s">
        <v>54</v>
      </c>
      <c r="B23" s="16" t="s">
        <v>9</v>
      </c>
      <c r="C23" s="16" t="s">
        <v>9</v>
      </c>
      <c r="D23" s="16" t="s">
        <v>9</v>
      </c>
      <c r="E23" s="16" t="s">
        <v>9</v>
      </c>
      <c r="F23" s="16" t="s">
        <v>9</v>
      </c>
      <c r="G23" s="16" t="s">
        <v>9</v>
      </c>
      <c r="H23" s="16" t="s">
        <v>9</v>
      </c>
      <c r="I23" s="16" t="s">
        <v>9</v>
      </c>
      <c r="J23" s="16" t="s">
        <v>9</v>
      </c>
      <c r="K23" s="16" t="s">
        <v>9</v>
      </c>
      <c r="L23" s="16" t="s">
        <v>9</v>
      </c>
      <c r="M23" s="17">
        <v>14</v>
      </c>
      <c r="N23" s="16" t="s">
        <v>9</v>
      </c>
      <c r="O23" s="16" t="s">
        <v>9</v>
      </c>
      <c r="P23" s="17" t="s">
        <v>9</v>
      </c>
      <c r="Q23" s="17" t="s">
        <v>9</v>
      </c>
      <c r="R23" s="18">
        <f t="shared" si="0"/>
        <v>14</v>
      </c>
      <c r="S23" s="27">
        <f t="shared" si="1"/>
        <v>3.5121168029702475E-4</v>
      </c>
    </row>
    <row r="24" spans="1:19" ht="12" customHeight="1" x14ac:dyDescent="0.2">
      <c r="A24" s="19" t="s">
        <v>29</v>
      </c>
      <c r="B24" s="16" t="s">
        <v>9</v>
      </c>
      <c r="C24" s="16" t="s">
        <v>9</v>
      </c>
      <c r="D24" s="16" t="s">
        <v>9</v>
      </c>
      <c r="E24" s="15">
        <v>2</v>
      </c>
      <c r="F24" s="16" t="s">
        <v>9</v>
      </c>
      <c r="G24" s="16">
        <v>3</v>
      </c>
      <c r="H24" s="16" t="s">
        <v>9</v>
      </c>
      <c r="I24" s="16">
        <v>2</v>
      </c>
      <c r="J24" s="16" t="s">
        <v>9</v>
      </c>
      <c r="K24" s="16">
        <v>1</v>
      </c>
      <c r="L24" s="16">
        <v>1</v>
      </c>
      <c r="M24" s="17">
        <v>1</v>
      </c>
      <c r="N24" s="17">
        <v>2</v>
      </c>
      <c r="O24" s="17">
        <v>2</v>
      </c>
      <c r="P24" s="17">
        <f>VLOOKUP(A24,'[1]C-3'!$A$49:$C$70,3,FALSE)</f>
        <v>4</v>
      </c>
      <c r="Q24" s="17">
        <f>VLOOKUP(A24,'[2]C-3'!$A$15:$C$36,3,FALSE)</f>
        <v>4</v>
      </c>
      <c r="R24" s="18">
        <f t="shared" si="0"/>
        <v>13</v>
      </c>
      <c r="S24" s="27">
        <f t="shared" si="1"/>
        <v>3.2612513170438012E-4</v>
      </c>
    </row>
    <row r="25" spans="1:19" ht="12" customHeight="1" x14ac:dyDescent="0.2">
      <c r="A25" s="21" t="s">
        <v>63</v>
      </c>
      <c r="B25" s="15" t="s">
        <v>9</v>
      </c>
      <c r="C25" s="15" t="s">
        <v>9</v>
      </c>
      <c r="D25" s="15" t="s">
        <v>9</v>
      </c>
      <c r="E25" s="15" t="s">
        <v>9</v>
      </c>
      <c r="F25" s="15" t="s">
        <v>9</v>
      </c>
      <c r="G25" s="15" t="s">
        <v>9</v>
      </c>
      <c r="H25" s="15" t="s">
        <v>9</v>
      </c>
      <c r="I25" s="15" t="s">
        <v>9</v>
      </c>
      <c r="J25" s="15" t="s">
        <v>9</v>
      </c>
      <c r="K25" s="15" t="s">
        <v>9</v>
      </c>
      <c r="L25" s="15" t="s">
        <v>9</v>
      </c>
      <c r="M25" s="15" t="s">
        <v>9</v>
      </c>
      <c r="N25" s="16">
        <v>1</v>
      </c>
      <c r="O25" s="16">
        <v>4</v>
      </c>
      <c r="P25" s="17" t="s">
        <v>9</v>
      </c>
      <c r="Q25" s="17" t="s">
        <v>9</v>
      </c>
      <c r="R25" s="18">
        <f t="shared" si="0"/>
        <v>5</v>
      </c>
      <c r="S25" s="27">
        <f t="shared" si="1"/>
        <v>1.2543274296322312E-4</v>
      </c>
    </row>
    <row r="26" spans="1:19" ht="12" customHeight="1" x14ac:dyDescent="0.2">
      <c r="A26" s="14" t="s">
        <v>20</v>
      </c>
      <c r="B26" s="16" t="s">
        <v>9</v>
      </c>
      <c r="C26" s="15">
        <v>9</v>
      </c>
      <c r="D26" s="15">
        <v>11</v>
      </c>
      <c r="E26" s="15">
        <v>19</v>
      </c>
      <c r="F26" s="16">
        <v>20</v>
      </c>
      <c r="G26" s="16">
        <v>30</v>
      </c>
      <c r="H26" s="16">
        <v>10</v>
      </c>
      <c r="I26" s="16">
        <v>21</v>
      </c>
      <c r="J26" s="16">
        <v>12</v>
      </c>
      <c r="K26" s="16">
        <v>4</v>
      </c>
      <c r="L26" s="16">
        <v>5</v>
      </c>
      <c r="M26" s="16" t="s">
        <v>9</v>
      </c>
      <c r="N26" s="16" t="s">
        <v>9</v>
      </c>
      <c r="O26" s="16" t="s">
        <v>9</v>
      </c>
      <c r="P26" s="17">
        <v>2</v>
      </c>
      <c r="Q26" s="17">
        <v>1</v>
      </c>
      <c r="R26" s="18">
        <f t="shared" si="0"/>
        <v>3</v>
      </c>
      <c r="S26" s="27">
        <f t="shared" si="1"/>
        <v>7.5259645777933873E-5</v>
      </c>
    </row>
    <row r="27" spans="1:19" ht="12" customHeight="1" x14ac:dyDescent="0.2">
      <c r="A27" s="21" t="s">
        <v>26</v>
      </c>
      <c r="B27" s="16" t="s">
        <v>9</v>
      </c>
      <c r="C27" s="16" t="s">
        <v>9</v>
      </c>
      <c r="D27" s="16" t="s">
        <v>9</v>
      </c>
      <c r="E27" s="16">
        <v>1</v>
      </c>
      <c r="F27" s="16" t="s">
        <v>9</v>
      </c>
      <c r="G27" s="16">
        <v>1</v>
      </c>
      <c r="H27" s="16">
        <v>17</v>
      </c>
      <c r="I27" s="16">
        <v>1</v>
      </c>
      <c r="J27" s="16" t="s">
        <v>9</v>
      </c>
      <c r="K27" s="16" t="s">
        <v>9</v>
      </c>
      <c r="L27" s="16" t="s">
        <v>9</v>
      </c>
      <c r="M27" s="17">
        <v>1</v>
      </c>
      <c r="N27" s="17">
        <v>1</v>
      </c>
      <c r="O27" s="16" t="s">
        <v>9</v>
      </c>
      <c r="P27" s="17" t="s">
        <v>9</v>
      </c>
      <c r="Q27" s="17" t="s">
        <v>9</v>
      </c>
      <c r="R27" s="18">
        <f t="shared" si="0"/>
        <v>2</v>
      </c>
      <c r="S27" s="27">
        <f t="shared" si="1"/>
        <v>5.0173097185289251E-5</v>
      </c>
    </row>
    <row r="28" spans="1:19" ht="12" customHeight="1" x14ac:dyDescent="0.2">
      <c r="A28" s="21" t="s">
        <v>64</v>
      </c>
      <c r="B28" s="15" t="s">
        <v>9</v>
      </c>
      <c r="C28" s="15" t="s">
        <v>9</v>
      </c>
      <c r="D28" s="15" t="s">
        <v>9</v>
      </c>
      <c r="E28" s="15" t="s">
        <v>9</v>
      </c>
      <c r="F28" s="15" t="s">
        <v>9</v>
      </c>
      <c r="G28" s="15" t="s">
        <v>9</v>
      </c>
      <c r="H28" s="15" t="s">
        <v>9</v>
      </c>
      <c r="I28" s="15" t="s">
        <v>9</v>
      </c>
      <c r="J28" s="15" t="s">
        <v>9</v>
      </c>
      <c r="K28" s="15" t="s">
        <v>9</v>
      </c>
      <c r="L28" s="15" t="s">
        <v>9</v>
      </c>
      <c r="M28" s="15" t="s">
        <v>9</v>
      </c>
      <c r="N28" s="16">
        <v>1</v>
      </c>
      <c r="O28" s="15" t="s">
        <v>9</v>
      </c>
      <c r="P28" s="17" t="s">
        <v>9</v>
      </c>
      <c r="Q28" s="17" t="s">
        <v>9</v>
      </c>
      <c r="R28" s="18">
        <f t="shared" si="0"/>
        <v>1</v>
      </c>
      <c r="S28" s="27">
        <f t="shared" si="1"/>
        <v>2.5086548592644625E-5</v>
      </c>
    </row>
    <row r="29" spans="1:19" ht="12" customHeight="1" x14ac:dyDescent="0.2">
      <c r="A29" s="22" t="s">
        <v>8</v>
      </c>
      <c r="B29" s="15">
        <v>703</v>
      </c>
      <c r="C29" s="15">
        <v>624</v>
      </c>
      <c r="D29" s="15" t="s">
        <v>9</v>
      </c>
      <c r="E29" s="15" t="s">
        <v>9</v>
      </c>
      <c r="F29" s="16" t="s">
        <v>9</v>
      </c>
      <c r="G29" s="16" t="s">
        <v>9</v>
      </c>
      <c r="H29" s="16" t="s">
        <v>9</v>
      </c>
      <c r="I29" s="16" t="s">
        <v>9</v>
      </c>
      <c r="J29" s="16" t="s">
        <v>9</v>
      </c>
      <c r="K29" s="16" t="s">
        <v>9</v>
      </c>
      <c r="L29" s="16" t="s">
        <v>9</v>
      </c>
      <c r="M29" s="16" t="s">
        <v>9</v>
      </c>
      <c r="N29" s="16" t="s">
        <v>9</v>
      </c>
      <c r="O29" s="16" t="s">
        <v>9</v>
      </c>
      <c r="P29" s="17" t="s">
        <v>9</v>
      </c>
      <c r="Q29" s="17" t="s">
        <v>9</v>
      </c>
      <c r="R29" s="18">
        <f t="shared" si="0"/>
        <v>0</v>
      </c>
      <c r="S29" s="27">
        <f t="shared" si="1"/>
        <v>0</v>
      </c>
    </row>
    <row r="30" spans="1:19" ht="12.75" x14ac:dyDescent="0.2">
      <c r="A30" s="19" t="s">
        <v>14</v>
      </c>
      <c r="B30" s="15">
        <v>60</v>
      </c>
      <c r="C30" s="15">
        <v>66</v>
      </c>
      <c r="D30" s="15">
        <v>45</v>
      </c>
      <c r="E30" s="15">
        <v>49</v>
      </c>
      <c r="F30" s="16">
        <v>99</v>
      </c>
      <c r="G30" s="16">
        <v>58</v>
      </c>
      <c r="H30" s="16">
        <v>75</v>
      </c>
      <c r="I30" s="16">
        <v>104</v>
      </c>
      <c r="J30" s="16">
        <v>93</v>
      </c>
      <c r="K30" s="16">
        <v>95</v>
      </c>
      <c r="L30" s="16">
        <v>55</v>
      </c>
      <c r="M30" s="16" t="s">
        <v>9</v>
      </c>
      <c r="N30" s="16" t="s">
        <v>9</v>
      </c>
      <c r="O30" s="16" t="s">
        <v>9</v>
      </c>
      <c r="P30" s="17" t="s">
        <v>9</v>
      </c>
      <c r="Q30" s="17" t="s">
        <v>9</v>
      </c>
      <c r="R30" s="18">
        <f t="shared" si="0"/>
        <v>0</v>
      </c>
      <c r="S30" s="27">
        <f t="shared" si="1"/>
        <v>0</v>
      </c>
    </row>
    <row r="31" spans="1:19" ht="12.75" x14ac:dyDescent="0.2">
      <c r="A31" s="23" t="s">
        <v>18</v>
      </c>
      <c r="B31" s="15">
        <v>49</v>
      </c>
      <c r="C31" s="15">
        <v>66</v>
      </c>
      <c r="D31" s="15">
        <v>56</v>
      </c>
      <c r="E31" s="15">
        <v>23</v>
      </c>
      <c r="F31" s="16">
        <v>15</v>
      </c>
      <c r="G31" s="16">
        <v>16</v>
      </c>
      <c r="H31" s="16">
        <v>29</v>
      </c>
      <c r="I31" s="16">
        <v>8</v>
      </c>
      <c r="J31" s="16">
        <v>6</v>
      </c>
      <c r="K31" s="16">
        <v>6</v>
      </c>
      <c r="L31" s="16" t="s">
        <v>9</v>
      </c>
      <c r="M31" s="16" t="s">
        <v>9</v>
      </c>
      <c r="N31" s="16" t="s">
        <v>9</v>
      </c>
      <c r="O31" s="16" t="s">
        <v>9</v>
      </c>
      <c r="P31" s="17" t="s">
        <v>9</v>
      </c>
      <c r="Q31" s="17" t="s">
        <v>9</v>
      </c>
      <c r="R31" s="18">
        <f t="shared" si="0"/>
        <v>0</v>
      </c>
      <c r="S31" s="27">
        <f t="shared" si="1"/>
        <v>0</v>
      </c>
    </row>
    <row r="32" spans="1:19" ht="12.75" x14ac:dyDescent="0.2">
      <c r="A32" s="21" t="s">
        <v>28</v>
      </c>
      <c r="B32" s="15">
        <v>5</v>
      </c>
      <c r="C32" s="15">
        <v>7</v>
      </c>
      <c r="D32" s="15" t="s">
        <v>9</v>
      </c>
      <c r="E32" s="15" t="s">
        <v>9</v>
      </c>
      <c r="F32" s="16" t="s">
        <v>9</v>
      </c>
      <c r="G32" s="16" t="s">
        <v>9</v>
      </c>
      <c r="H32" s="16" t="s">
        <v>9</v>
      </c>
      <c r="I32" s="16" t="s">
        <v>9</v>
      </c>
      <c r="J32" s="16" t="s">
        <v>9</v>
      </c>
      <c r="K32" s="16" t="s">
        <v>9</v>
      </c>
      <c r="L32" s="16" t="s">
        <v>9</v>
      </c>
      <c r="M32" s="16" t="s">
        <v>9</v>
      </c>
      <c r="N32" s="16" t="s">
        <v>9</v>
      </c>
      <c r="O32" s="16" t="s">
        <v>9</v>
      </c>
      <c r="P32" s="17" t="s">
        <v>9</v>
      </c>
      <c r="Q32" s="17" t="s">
        <v>9</v>
      </c>
      <c r="R32" s="18">
        <f t="shared" si="0"/>
        <v>0</v>
      </c>
      <c r="S32" s="27">
        <f t="shared" si="1"/>
        <v>0</v>
      </c>
    </row>
    <row r="33" spans="1:38" ht="12.75" x14ac:dyDescent="0.2">
      <c r="A33" s="13" t="s">
        <v>30</v>
      </c>
      <c r="B33" s="25">
        <f t="shared" ref="B33:Q33" si="2">SUM(B2:B32)</f>
        <v>5296</v>
      </c>
      <c r="C33" s="25">
        <f t="shared" si="2"/>
        <v>5708</v>
      </c>
      <c r="D33" s="25">
        <f t="shared" si="2"/>
        <v>5178</v>
      </c>
      <c r="E33" s="25">
        <f t="shared" si="2"/>
        <v>4982</v>
      </c>
      <c r="F33" s="25">
        <f t="shared" si="2"/>
        <v>5333</v>
      </c>
      <c r="G33" s="25">
        <f t="shared" si="2"/>
        <v>5643</v>
      </c>
      <c r="H33" s="25">
        <f t="shared" si="2"/>
        <v>6502</v>
      </c>
      <c r="I33" s="25">
        <f t="shared" si="2"/>
        <v>6511</v>
      </c>
      <c r="J33" s="25">
        <f t="shared" si="2"/>
        <v>6503</v>
      </c>
      <c r="K33" s="25">
        <f t="shared" si="2"/>
        <v>6250</v>
      </c>
      <c r="L33" s="25">
        <f t="shared" si="2"/>
        <v>6922</v>
      </c>
      <c r="M33" s="25">
        <f t="shared" si="2"/>
        <v>6857</v>
      </c>
      <c r="N33" s="25">
        <f t="shared" si="2"/>
        <v>6811</v>
      </c>
      <c r="O33" s="25">
        <f t="shared" si="2"/>
        <v>6900</v>
      </c>
      <c r="P33" s="25">
        <f t="shared" si="2"/>
        <v>8818</v>
      </c>
      <c r="Q33" s="25">
        <f t="shared" si="2"/>
        <v>10476</v>
      </c>
      <c r="R33" s="18">
        <f t="shared" si="0"/>
        <v>39862</v>
      </c>
    </row>
    <row r="38" spans="1:38" ht="12.75" x14ac:dyDescent="0.2">
      <c r="AF38" s="12" t="s">
        <v>0</v>
      </c>
      <c r="AG38" s="12">
        <v>2014</v>
      </c>
      <c r="AH38" s="12">
        <v>2015</v>
      </c>
      <c r="AI38" s="12">
        <v>2016</v>
      </c>
      <c r="AJ38" s="12">
        <v>2017</v>
      </c>
      <c r="AK38" s="12">
        <v>2018</v>
      </c>
      <c r="AL38" s="13" t="s">
        <v>1</v>
      </c>
    </row>
    <row r="39" spans="1:38" ht="12.75" x14ac:dyDescent="0.2">
      <c r="AF39" s="14" t="s">
        <v>2</v>
      </c>
      <c r="AG39" s="17">
        <v>2782</v>
      </c>
      <c r="AH39" s="17">
        <v>2623</v>
      </c>
      <c r="AI39" s="17">
        <v>2826</v>
      </c>
      <c r="AJ39" s="17">
        <f>VLOOKUP(AF39,'[1]C-3'!$A$49:$C$70,3,FALSE)</f>
        <v>3598</v>
      </c>
      <c r="AK39" s="17">
        <f>VLOOKUP(AF39,'[2]C-3'!$A$15:$C$36,3,FALSE)</f>
        <v>3734</v>
      </c>
      <c r="AL39" s="18">
        <f>SUM(AG39:AK39)</f>
        <v>15563</v>
      </c>
    </row>
    <row r="40" spans="1:38" ht="12.75" x14ac:dyDescent="0.2">
      <c r="AF40" s="14" t="s">
        <v>4</v>
      </c>
      <c r="AG40" s="17">
        <v>914</v>
      </c>
      <c r="AH40" s="17">
        <v>938</v>
      </c>
      <c r="AI40" s="17">
        <v>1067</v>
      </c>
      <c r="AJ40" s="17">
        <f>VLOOKUP(AF40,'[1]C-3'!$A$49:$C$70,3,FALSE)</f>
        <v>2220</v>
      </c>
      <c r="AK40" s="17">
        <f>VLOOKUP(AF40,'[2]C-3'!$A$15:$C$36,3,FALSE)</f>
        <v>4034</v>
      </c>
      <c r="AL40" s="18">
        <f>SUM(AG40:AK40)</f>
        <v>9173</v>
      </c>
    </row>
    <row r="41" spans="1:38" ht="12.75" x14ac:dyDescent="0.2">
      <c r="AF41" s="19" t="s">
        <v>3</v>
      </c>
      <c r="AG41" s="17">
        <v>1530</v>
      </c>
      <c r="AH41" s="17">
        <v>1432</v>
      </c>
      <c r="AI41" s="17">
        <v>1470</v>
      </c>
      <c r="AJ41" s="17">
        <f>VLOOKUP(AF41,'[1]C-3'!$A$49:$C$70,3,FALSE)</f>
        <v>1607</v>
      </c>
      <c r="AK41" s="17">
        <f>VLOOKUP(AF41,'[2]C-3'!$A$15:$C$36,3,FALSE)</f>
        <v>1539</v>
      </c>
      <c r="AL41" s="18">
        <f>SUM(AG41:AK41)</f>
        <v>7578</v>
      </c>
    </row>
    <row r="42" spans="1:38" ht="12.75" x14ac:dyDescent="0.2">
      <c r="AF42" s="14" t="s">
        <v>6</v>
      </c>
      <c r="AG42" s="17">
        <v>337</v>
      </c>
      <c r="AH42" s="17">
        <v>547</v>
      </c>
      <c r="AI42" s="17">
        <v>446</v>
      </c>
      <c r="AJ42" s="17">
        <f>VLOOKUP(AF42,'[1]C-3'!$A$49:$C$70,3,FALSE)</f>
        <v>583</v>
      </c>
      <c r="AK42" s="17">
        <f>VLOOKUP(AF42,'[2]C-3'!$A$15:$C$36,3,FALSE)</f>
        <v>288</v>
      </c>
      <c r="AL42" s="18">
        <f>SUM(AG42:AK42)</f>
        <v>2201</v>
      </c>
    </row>
    <row r="43" spans="1:38" ht="12.75" x14ac:dyDescent="0.2">
      <c r="AF43" s="14" t="s">
        <v>5</v>
      </c>
      <c r="AG43" s="17">
        <v>319</v>
      </c>
      <c r="AH43" s="17">
        <v>344</v>
      </c>
      <c r="AI43" s="17">
        <v>246</v>
      </c>
      <c r="AJ43" s="17">
        <v>89</v>
      </c>
      <c r="AK43" s="17">
        <v>10</v>
      </c>
      <c r="AL43" s="18">
        <f>SUM(AG43:AK43)</f>
        <v>1008</v>
      </c>
    </row>
    <row r="81" spans="1:21" ht="33.75" x14ac:dyDescent="0.2">
      <c r="A81" s="38" t="s">
        <v>31</v>
      </c>
      <c r="B81" s="38" t="s">
        <v>32</v>
      </c>
      <c r="C81" s="38" t="s">
        <v>33</v>
      </c>
      <c r="D81" s="38" t="s">
        <v>34</v>
      </c>
      <c r="E81" s="38" t="s">
        <v>35</v>
      </c>
      <c r="F81" s="38" t="s">
        <v>36</v>
      </c>
      <c r="G81" s="38" t="s">
        <v>37</v>
      </c>
      <c r="H81" s="38" t="s">
        <v>38</v>
      </c>
      <c r="I81" s="38" t="s">
        <v>39</v>
      </c>
      <c r="J81" s="38" t="s">
        <v>40</v>
      </c>
      <c r="K81" s="38" t="s">
        <v>41</v>
      </c>
      <c r="L81" s="38" t="s">
        <v>42</v>
      </c>
      <c r="M81" s="38" t="s">
        <v>43</v>
      </c>
      <c r="N81" s="9" t="s">
        <v>44</v>
      </c>
      <c r="O81" s="9" t="s">
        <v>45</v>
      </c>
      <c r="P81" s="10" t="s">
        <v>46</v>
      </c>
      <c r="Q81" s="38" t="s">
        <v>47</v>
      </c>
      <c r="R81" s="3"/>
      <c r="S81" s="38"/>
      <c r="T81" s="38"/>
      <c r="U81" s="38"/>
    </row>
    <row r="82" spans="1:21" ht="22.5" x14ac:dyDescent="0.2">
      <c r="A82" s="38"/>
      <c r="B82" s="38"/>
      <c r="C82" s="38"/>
      <c r="D82" s="38" t="s">
        <v>48</v>
      </c>
      <c r="E82" s="38" t="s">
        <v>48</v>
      </c>
      <c r="F82" s="38" t="s">
        <v>49</v>
      </c>
      <c r="G82" s="38" t="s">
        <v>49</v>
      </c>
      <c r="H82" s="38" t="s">
        <v>49</v>
      </c>
      <c r="I82" s="38"/>
      <c r="J82" s="38"/>
      <c r="K82" s="38" t="s">
        <v>50</v>
      </c>
      <c r="L82" s="38" t="s">
        <v>50</v>
      </c>
      <c r="M82" s="38"/>
      <c r="N82" s="9"/>
      <c r="O82" s="9"/>
      <c r="P82" s="10" t="s">
        <v>52</v>
      </c>
      <c r="Q82" s="38" t="s">
        <v>52</v>
      </c>
      <c r="R82" s="3"/>
      <c r="S82" s="38"/>
      <c r="T82" s="38" t="s">
        <v>52</v>
      </c>
      <c r="U82" s="38" t="s">
        <v>52</v>
      </c>
    </row>
    <row r="83" spans="1:21" x14ac:dyDescent="0.2">
      <c r="A83" s="3" t="s">
        <v>68</v>
      </c>
      <c r="B83" s="30">
        <f t="shared" ref="B83:B105" si="3">SUM(C83:Q83)</f>
        <v>288</v>
      </c>
      <c r="C83" s="11">
        <f>VLOOKUP($A83,'[3]C-2'!$A$21:$Q$294,3,FALSE)</f>
        <v>29</v>
      </c>
      <c r="D83" s="11">
        <f>VLOOKUP($A83,'[3]C-2'!$A$21:$Q$294,4,FALSE)</f>
        <v>16</v>
      </c>
      <c r="E83" s="11">
        <f>VLOOKUP($A83,'[3]C-2'!$A$21:$Q$294,5,FALSE)</f>
        <v>25</v>
      </c>
      <c r="F83" s="11">
        <f>VLOOKUP($A83,'[3]C-2'!$A$21:$Q$294,6,FALSE)</f>
        <v>26</v>
      </c>
      <c r="G83" s="11">
        <f>VLOOKUP($A83,'[3]C-2'!$A$21:$Q$294,7,FALSE)</f>
        <v>28</v>
      </c>
      <c r="H83" s="11">
        <f>VLOOKUP($A83,'[3]C-2'!$A$21:$Q$294,8,FALSE)</f>
        <v>11</v>
      </c>
      <c r="I83" s="11">
        <f>VLOOKUP($A83,'[3]C-2'!$A$21:$Q$294,9,FALSE)</f>
        <v>29</v>
      </c>
      <c r="J83" s="11">
        <f>VLOOKUP($A83,'[3]C-2'!$A$21:$Q$294,10,FALSE)</f>
        <v>16</v>
      </c>
      <c r="K83" s="11">
        <f>VLOOKUP($A83,'[3]C-2'!$A$21:$Q$294,11,FALSE)</f>
        <v>10</v>
      </c>
      <c r="L83" s="11">
        <f>VLOOKUP($A83,'[3]C-2'!$A$21:$Q$294,12,FALSE)</f>
        <v>23</v>
      </c>
      <c r="M83" s="11">
        <f>VLOOKUP($A83,'[3]C-2'!$A$21:$Q$294,13,FALSE)</f>
        <v>19</v>
      </c>
      <c r="N83" s="11">
        <f>VLOOKUP($A83,'[3]C-2'!$A$21:$Q$294,14,FALSE)</f>
        <v>15</v>
      </c>
      <c r="O83" s="11">
        <f>VLOOKUP($A83,'[3]C-2'!$A$21:$Q$294,15,FALSE)</f>
        <v>19</v>
      </c>
      <c r="P83" s="11">
        <f>VLOOKUP($A83,'[3]C-2'!$A$21:$Q$294,16,FALSE)</f>
        <v>6</v>
      </c>
      <c r="Q83" s="11">
        <f>VLOOKUP($A83,'[3]C-2'!$A$21:$Q$294,17,FALSE)</f>
        <v>16</v>
      </c>
      <c r="R83" s="3"/>
      <c r="S83" s="11"/>
      <c r="T83" s="2"/>
      <c r="U83" s="2"/>
    </row>
    <row r="84" spans="1:21" x14ac:dyDescent="0.2">
      <c r="A84" s="3" t="s">
        <v>66</v>
      </c>
      <c r="B84" s="30">
        <f t="shared" si="3"/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3"/>
      <c r="S84" s="11"/>
      <c r="T84" s="2"/>
      <c r="U84" s="2"/>
    </row>
    <row r="85" spans="1:21" x14ac:dyDescent="0.2">
      <c r="A85" s="3" t="s">
        <v>69</v>
      </c>
      <c r="B85" s="30">
        <f t="shared" si="3"/>
        <v>10</v>
      </c>
      <c r="C85" s="11">
        <f>VLOOKUP($A85,'[3]C-2'!$A$21:$Q$294,3,FALSE)</f>
        <v>0</v>
      </c>
      <c r="D85" s="11">
        <f>VLOOKUP($A85,'[3]C-2'!$A$21:$Q$294,4,FALSE)</f>
        <v>1</v>
      </c>
      <c r="E85" s="11">
        <f>VLOOKUP($A85,'[3]C-2'!$A$21:$Q$294,5,FALSE)</f>
        <v>3</v>
      </c>
      <c r="F85" s="11">
        <f>VLOOKUP($A85,'[3]C-2'!$A$21:$Q$294,6,FALSE)</f>
        <v>1</v>
      </c>
      <c r="G85" s="11">
        <f>VLOOKUP($A85,'[3]C-2'!$A$21:$Q$294,7,FALSE)</f>
        <v>0</v>
      </c>
      <c r="H85" s="11">
        <f>VLOOKUP($A85,'[3]C-2'!$A$21:$Q$294,8,FALSE)</f>
        <v>1</v>
      </c>
      <c r="I85" s="11">
        <f>VLOOKUP($A85,'[3]C-2'!$A$21:$Q$294,9,FALSE)</f>
        <v>0</v>
      </c>
      <c r="J85" s="11">
        <f>VLOOKUP($A85,'[3]C-2'!$A$21:$Q$294,10,FALSE)</f>
        <v>0</v>
      </c>
      <c r="K85" s="11">
        <f>VLOOKUP($A85,'[3]C-2'!$A$21:$Q$294,11,FALSE)</f>
        <v>0</v>
      </c>
      <c r="L85" s="11">
        <f>VLOOKUP($A85,'[3]C-2'!$A$21:$Q$294,12,FALSE)</f>
        <v>0</v>
      </c>
      <c r="M85" s="11">
        <f>VLOOKUP($A85,'[3]C-2'!$A$21:$Q$294,13,FALSE)</f>
        <v>0</v>
      </c>
      <c r="N85" s="11">
        <f>VLOOKUP($A85,'[3]C-2'!$A$21:$Q$294,14,FALSE)</f>
        <v>2</v>
      </c>
      <c r="O85" s="11">
        <f>VLOOKUP($A85,'[3]C-2'!$A$21:$Q$294,15,FALSE)</f>
        <v>1</v>
      </c>
      <c r="P85" s="11">
        <f>VLOOKUP($A85,'[3]C-2'!$A$21:$Q$294,16,FALSE)</f>
        <v>0</v>
      </c>
      <c r="Q85" s="11">
        <f>VLOOKUP($A85,'[3]C-2'!$A$21:$Q$294,17,FALSE)</f>
        <v>1</v>
      </c>
      <c r="R85" s="3"/>
      <c r="S85" s="11"/>
      <c r="T85" s="2"/>
      <c r="U85" s="2"/>
    </row>
    <row r="86" spans="1:21" x14ac:dyDescent="0.2">
      <c r="A86" s="3" t="s">
        <v>70</v>
      </c>
      <c r="B86" s="30">
        <f t="shared" si="3"/>
        <v>3734</v>
      </c>
      <c r="C86" s="11">
        <f>VLOOKUP($A86,'[3]C-2'!$A$21:$Q$294,3,FALSE)</f>
        <v>219</v>
      </c>
      <c r="D86" s="11">
        <f>VLOOKUP($A86,'[3]C-2'!$A$21:$Q$294,4,FALSE)</f>
        <v>193</v>
      </c>
      <c r="E86" s="11">
        <f>VLOOKUP($A86,'[3]C-2'!$A$21:$Q$294,5,FALSE)</f>
        <v>440</v>
      </c>
      <c r="F86" s="11">
        <f>VLOOKUP($A86,'[3]C-2'!$A$21:$Q$294,6,FALSE)</f>
        <v>376</v>
      </c>
      <c r="G86" s="11">
        <f>VLOOKUP($A86,'[3]C-2'!$A$21:$Q$294,7,FALSE)</f>
        <v>290</v>
      </c>
      <c r="H86" s="11">
        <f>VLOOKUP($A86,'[3]C-2'!$A$21:$Q$294,8,FALSE)</f>
        <v>156</v>
      </c>
      <c r="I86" s="11">
        <f>VLOOKUP($A86,'[3]C-2'!$A$21:$Q$294,9,FALSE)</f>
        <v>360</v>
      </c>
      <c r="J86" s="11">
        <f>VLOOKUP($A86,'[3]C-2'!$A$21:$Q$294,10,FALSE)</f>
        <v>322</v>
      </c>
      <c r="K86" s="11">
        <f>VLOOKUP($A86,'[3]C-2'!$A$21:$Q$294,11,FALSE)</f>
        <v>136</v>
      </c>
      <c r="L86" s="11">
        <f>VLOOKUP($A86,'[3]C-2'!$A$21:$Q$294,12,FALSE)</f>
        <v>126</v>
      </c>
      <c r="M86" s="11">
        <f>VLOOKUP($A86,'[3]C-2'!$A$21:$Q$294,13,FALSE)</f>
        <v>214</v>
      </c>
      <c r="N86" s="11">
        <f>VLOOKUP($A86,'[3]C-2'!$A$21:$Q$294,14,FALSE)</f>
        <v>178</v>
      </c>
      <c r="O86" s="11">
        <f>VLOOKUP($A86,'[3]C-2'!$A$21:$Q$294,15,FALSE)</f>
        <v>142</v>
      </c>
      <c r="P86" s="11">
        <f>VLOOKUP($A86,'[3]C-2'!$A$21:$Q$294,16,FALSE)</f>
        <v>139</v>
      </c>
      <c r="Q86" s="11">
        <f>VLOOKUP($A86,'[3]C-2'!$A$21:$Q$294,17,FALSE)</f>
        <v>443</v>
      </c>
      <c r="R86" s="3"/>
      <c r="T86" s="2"/>
      <c r="U86" s="2"/>
    </row>
    <row r="87" spans="1:21" x14ac:dyDescent="0.2">
      <c r="A87" s="3" t="s">
        <v>71</v>
      </c>
      <c r="B87" s="30">
        <f t="shared" si="3"/>
        <v>38</v>
      </c>
      <c r="C87" s="11">
        <f>VLOOKUP($A87,'[3]C-2'!$A$21:$Q$294,3,FALSE)</f>
        <v>6</v>
      </c>
      <c r="D87" s="11">
        <f>VLOOKUP($A87,'[3]C-2'!$A$21:$Q$294,4,FALSE)</f>
        <v>1</v>
      </c>
      <c r="E87" s="11">
        <f>VLOOKUP($A87,'[3]C-2'!$A$21:$Q$294,5,FALSE)</f>
        <v>2</v>
      </c>
      <c r="F87" s="11">
        <f>VLOOKUP($A87,'[3]C-2'!$A$21:$Q$294,6,FALSE)</f>
        <v>1</v>
      </c>
      <c r="G87" s="11">
        <f>VLOOKUP($A87,'[3]C-2'!$A$21:$Q$294,7,FALSE)</f>
        <v>3</v>
      </c>
      <c r="H87" s="11">
        <f>VLOOKUP($A87,'[3]C-2'!$A$21:$Q$294,8,FALSE)</f>
        <v>1</v>
      </c>
      <c r="I87" s="11">
        <f>VLOOKUP($A87,'[3]C-2'!$A$21:$Q$294,9,FALSE)</f>
        <v>4</v>
      </c>
      <c r="J87" s="11">
        <f>VLOOKUP($A87,'[3]C-2'!$A$21:$Q$294,10,FALSE)</f>
        <v>1</v>
      </c>
      <c r="K87" s="11">
        <f>VLOOKUP($A87,'[3]C-2'!$A$21:$Q$294,11,FALSE)</f>
        <v>4</v>
      </c>
      <c r="L87" s="11">
        <f>VLOOKUP($A87,'[3]C-2'!$A$21:$Q$294,12,FALSE)</f>
        <v>1</v>
      </c>
      <c r="M87" s="11">
        <f>VLOOKUP($A87,'[3]C-2'!$A$21:$Q$294,13,FALSE)</f>
        <v>3</v>
      </c>
      <c r="N87" s="11">
        <f>VLOOKUP($A87,'[3]C-2'!$A$21:$Q$294,14,FALSE)</f>
        <v>1</v>
      </c>
      <c r="O87" s="11">
        <f>VLOOKUP($A87,'[3]C-2'!$A$21:$Q$294,15,FALSE)</f>
        <v>3</v>
      </c>
      <c r="P87" s="11">
        <f>VLOOKUP($A87,'[3]C-2'!$A$21:$Q$294,16,FALSE)</f>
        <v>4</v>
      </c>
      <c r="Q87" s="11">
        <f>VLOOKUP($A87,'[3]C-2'!$A$21:$Q$294,17,FALSE)</f>
        <v>3</v>
      </c>
      <c r="R87" s="3"/>
      <c r="S87" s="11"/>
      <c r="T87" s="2"/>
      <c r="U87" s="2"/>
    </row>
    <row r="88" spans="1:21" x14ac:dyDescent="0.2">
      <c r="A88" s="3" t="s">
        <v>72</v>
      </c>
      <c r="B88" s="30">
        <f t="shared" si="3"/>
        <v>158</v>
      </c>
      <c r="C88" s="11">
        <f>VLOOKUP($A88,'[3]C-2'!$A$21:$Q$294,3,FALSE)</f>
        <v>27</v>
      </c>
      <c r="D88" s="11">
        <f>VLOOKUP($A88,'[3]C-2'!$A$21:$Q$294,4,FALSE)</f>
        <v>22</v>
      </c>
      <c r="E88" s="11">
        <f>VLOOKUP($A88,'[3]C-2'!$A$21:$Q$294,5,FALSE)</f>
        <v>10</v>
      </c>
      <c r="F88" s="11">
        <f>VLOOKUP($A88,'[3]C-2'!$A$21:$Q$294,6,FALSE)</f>
        <v>12</v>
      </c>
      <c r="G88" s="11">
        <f>VLOOKUP($A88,'[3]C-2'!$A$21:$Q$294,7,FALSE)</f>
        <v>8</v>
      </c>
      <c r="H88" s="11">
        <f>VLOOKUP($A88,'[3]C-2'!$A$21:$Q$294,8,FALSE)</f>
        <v>10</v>
      </c>
      <c r="I88" s="11">
        <f>VLOOKUP($A88,'[3]C-2'!$A$21:$Q$294,9,FALSE)</f>
        <v>10</v>
      </c>
      <c r="J88" s="11">
        <f>VLOOKUP($A88,'[3]C-2'!$A$21:$Q$294,10,FALSE)</f>
        <v>14</v>
      </c>
      <c r="K88" s="11">
        <f>VLOOKUP($A88,'[3]C-2'!$A$21:$Q$294,11,FALSE)</f>
        <v>6</v>
      </c>
      <c r="L88" s="11">
        <f>VLOOKUP($A88,'[3]C-2'!$A$21:$Q$294,12,FALSE)</f>
        <v>2</v>
      </c>
      <c r="M88" s="11">
        <f>VLOOKUP($A88,'[3]C-2'!$A$21:$Q$294,13,FALSE)</f>
        <v>6</v>
      </c>
      <c r="N88" s="11">
        <f>VLOOKUP($A88,'[3]C-2'!$A$21:$Q$294,14,FALSE)</f>
        <v>1</v>
      </c>
      <c r="O88" s="11">
        <f>VLOOKUP($A88,'[3]C-2'!$A$21:$Q$294,15,FALSE)</f>
        <v>7</v>
      </c>
      <c r="P88" s="11">
        <f>VLOOKUP($A88,'[3]C-2'!$A$21:$Q$294,16,FALSE)</f>
        <v>4</v>
      </c>
      <c r="Q88" s="11">
        <f>VLOOKUP($A88,'[3]C-2'!$A$21:$Q$294,17,FALSE)</f>
        <v>19</v>
      </c>
      <c r="R88" s="3"/>
      <c r="S88" s="11"/>
      <c r="T88" s="2"/>
      <c r="U88" s="2"/>
    </row>
    <row r="89" spans="1:21" x14ac:dyDescent="0.2">
      <c r="A89" s="3" t="s">
        <v>67</v>
      </c>
      <c r="B89" s="30">
        <f t="shared" si="3"/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3"/>
      <c r="S89" s="11"/>
      <c r="T89" s="2"/>
      <c r="U89" s="2"/>
    </row>
    <row r="90" spans="1:21" x14ac:dyDescent="0.2">
      <c r="A90" s="3" t="s">
        <v>73</v>
      </c>
      <c r="B90" s="30">
        <f t="shared" si="3"/>
        <v>202</v>
      </c>
      <c r="C90" s="11">
        <f>VLOOKUP($A90,'[3]C-2'!$A$21:$Q$294,3,FALSE)</f>
        <v>23</v>
      </c>
      <c r="D90" s="11">
        <f>VLOOKUP($A90,'[3]C-2'!$A$21:$Q$294,4,FALSE)</f>
        <v>9</v>
      </c>
      <c r="E90" s="11">
        <f>VLOOKUP($A90,'[3]C-2'!$A$21:$Q$294,5,FALSE)</f>
        <v>15</v>
      </c>
      <c r="F90" s="11">
        <f>VLOOKUP($A90,'[3]C-2'!$A$21:$Q$294,6,FALSE)</f>
        <v>10</v>
      </c>
      <c r="G90" s="11">
        <f>VLOOKUP($A90,'[3]C-2'!$A$21:$Q$294,7,FALSE)</f>
        <v>14</v>
      </c>
      <c r="H90" s="11">
        <f>VLOOKUP($A90,'[3]C-2'!$A$21:$Q$294,8,FALSE)</f>
        <v>9</v>
      </c>
      <c r="I90" s="11">
        <f>VLOOKUP($A90,'[3]C-2'!$A$21:$Q$294,9,FALSE)</f>
        <v>23</v>
      </c>
      <c r="J90" s="11">
        <f>VLOOKUP($A90,'[3]C-2'!$A$21:$Q$294,10,FALSE)</f>
        <v>23</v>
      </c>
      <c r="K90" s="11">
        <f>VLOOKUP($A90,'[3]C-2'!$A$21:$Q$294,11,FALSE)</f>
        <v>10</v>
      </c>
      <c r="L90" s="11">
        <f>VLOOKUP($A90,'[3]C-2'!$A$21:$Q$294,12,FALSE)</f>
        <v>11</v>
      </c>
      <c r="M90" s="11">
        <f>VLOOKUP($A90,'[3]C-2'!$A$21:$Q$294,13,FALSE)</f>
        <v>16</v>
      </c>
      <c r="N90" s="11">
        <f>VLOOKUP($A90,'[3]C-2'!$A$21:$Q$294,14,FALSE)</f>
        <v>9</v>
      </c>
      <c r="O90" s="11">
        <f>VLOOKUP($A90,'[3]C-2'!$A$21:$Q$294,15,FALSE)</f>
        <v>8</v>
      </c>
      <c r="P90" s="11">
        <f>VLOOKUP($A90,'[3]C-2'!$A$21:$Q$294,16,FALSE)</f>
        <v>5</v>
      </c>
      <c r="Q90" s="11">
        <f>VLOOKUP($A90,'[3]C-2'!$A$21:$Q$294,17,FALSE)</f>
        <v>17</v>
      </c>
      <c r="R90" s="3"/>
      <c r="S90" s="11"/>
      <c r="T90" s="2"/>
      <c r="U90" s="2"/>
    </row>
    <row r="91" spans="1:21" x14ac:dyDescent="0.2">
      <c r="A91" s="3" t="s">
        <v>74</v>
      </c>
      <c r="B91" s="30">
        <f t="shared" si="3"/>
        <v>30</v>
      </c>
      <c r="C91" s="11">
        <f>VLOOKUP($A91,'[3]C-2'!$A$21:$Q$294,3,FALSE)</f>
        <v>0</v>
      </c>
      <c r="D91" s="11">
        <f>VLOOKUP($A91,'[3]C-2'!$A$21:$Q$294,4,FALSE)</f>
        <v>3</v>
      </c>
      <c r="E91" s="11">
        <f>VLOOKUP($A91,'[3]C-2'!$A$21:$Q$294,5,FALSE)</f>
        <v>2</v>
      </c>
      <c r="F91" s="11">
        <f>VLOOKUP($A91,'[3]C-2'!$A$21:$Q$294,6,FALSE)</f>
        <v>4</v>
      </c>
      <c r="G91" s="11">
        <f>VLOOKUP($A91,'[3]C-2'!$A$21:$Q$294,7,FALSE)</f>
        <v>0</v>
      </c>
      <c r="H91" s="11">
        <f>VLOOKUP($A91,'[3]C-2'!$A$21:$Q$294,8,FALSE)</f>
        <v>1</v>
      </c>
      <c r="I91" s="11">
        <f>VLOOKUP($A91,'[3]C-2'!$A$21:$Q$294,9,FALSE)</f>
        <v>0</v>
      </c>
      <c r="J91" s="11">
        <f>VLOOKUP($A91,'[3]C-2'!$A$21:$Q$294,10,FALSE)</f>
        <v>4</v>
      </c>
      <c r="K91" s="11">
        <f>VLOOKUP($A91,'[3]C-2'!$A$21:$Q$294,11,FALSE)</f>
        <v>1</v>
      </c>
      <c r="L91" s="11">
        <f>VLOOKUP($A91,'[3]C-2'!$A$21:$Q$294,12,FALSE)</f>
        <v>2</v>
      </c>
      <c r="M91" s="11">
        <f>VLOOKUP($A91,'[3]C-2'!$A$21:$Q$294,13,FALSE)</f>
        <v>2</v>
      </c>
      <c r="N91" s="11">
        <f>VLOOKUP($A91,'[3]C-2'!$A$21:$Q$294,14,FALSE)</f>
        <v>4</v>
      </c>
      <c r="O91" s="11">
        <f>VLOOKUP($A91,'[3]C-2'!$A$21:$Q$294,15,FALSE)</f>
        <v>3</v>
      </c>
      <c r="P91" s="11">
        <f>VLOOKUP($A91,'[3]C-2'!$A$21:$Q$294,16,FALSE)</f>
        <v>4</v>
      </c>
      <c r="Q91" s="11">
        <f>VLOOKUP($A91,'[3]C-2'!$A$21:$Q$294,17,FALSE)</f>
        <v>0</v>
      </c>
      <c r="R91" s="3"/>
      <c r="S91" s="11"/>
      <c r="T91" s="2"/>
      <c r="U91" s="2"/>
    </row>
    <row r="92" spans="1:21" x14ac:dyDescent="0.2">
      <c r="A92" s="3" t="s">
        <v>75</v>
      </c>
      <c r="B92" s="30">
        <f t="shared" si="3"/>
        <v>41</v>
      </c>
      <c r="C92" s="11">
        <f>VLOOKUP($A92,'[3]C-2'!$A$21:$Q$294,3,FALSE)</f>
        <v>13</v>
      </c>
      <c r="D92" s="11">
        <f>VLOOKUP($A92,'[3]C-2'!$A$21:$Q$294,4,FALSE)</f>
        <v>3</v>
      </c>
      <c r="E92" s="11">
        <f>VLOOKUP($A92,'[3]C-2'!$A$21:$Q$294,5,FALSE)</f>
        <v>2</v>
      </c>
      <c r="F92" s="11">
        <f>VLOOKUP($A92,'[3]C-2'!$A$21:$Q$294,6,FALSE)</f>
        <v>2</v>
      </c>
      <c r="G92" s="11">
        <f>VLOOKUP($A92,'[3]C-2'!$A$21:$Q$294,7,FALSE)</f>
        <v>0</v>
      </c>
      <c r="H92" s="11">
        <f>VLOOKUP($A92,'[3]C-2'!$A$21:$Q$294,8,FALSE)</f>
        <v>1</v>
      </c>
      <c r="I92" s="11">
        <f>VLOOKUP($A92,'[3]C-2'!$A$21:$Q$294,9,FALSE)</f>
        <v>2</v>
      </c>
      <c r="J92" s="11">
        <f>VLOOKUP($A92,'[3]C-2'!$A$21:$Q$294,10,FALSE)</f>
        <v>7</v>
      </c>
      <c r="K92" s="11">
        <f>VLOOKUP($A92,'[3]C-2'!$A$21:$Q$294,11,FALSE)</f>
        <v>1</v>
      </c>
      <c r="L92" s="11">
        <f>VLOOKUP($A92,'[3]C-2'!$A$21:$Q$294,12,FALSE)</f>
        <v>1</v>
      </c>
      <c r="M92" s="11">
        <f>VLOOKUP($A92,'[3]C-2'!$A$21:$Q$294,13,FALSE)</f>
        <v>1</v>
      </c>
      <c r="N92" s="11">
        <f>VLOOKUP($A92,'[3]C-2'!$A$21:$Q$294,14,FALSE)</f>
        <v>0</v>
      </c>
      <c r="O92" s="11">
        <f>VLOOKUP($A92,'[3]C-2'!$A$21:$Q$294,15,FALSE)</f>
        <v>4</v>
      </c>
      <c r="P92" s="11">
        <f>VLOOKUP($A92,'[3]C-2'!$A$21:$Q$294,16,FALSE)</f>
        <v>1</v>
      </c>
      <c r="Q92" s="11">
        <f>VLOOKUP($A92,'[3]C-2'!$A$21:$Q$294,17,FALSE)</f>
        <v>3</v>
      </c>
      <c r="R92" s="3"/>
      <c r="S92" s="11"/>
      <c r="T92" s="2"/>
      <c r="U92" s="2"/>
    </row>
    <row r="93" spans="1:21" x14ac:dyDescent="0.2">
      <c r="A93" s="3" t="s">
        <v>76</v>
      </c>
      <c r="B93" s="30">
        <f t="shared" si="3"/>
        <v>8</v>
      </c>
      <c r="C93" s="11">
        <f>VLOOKUP($A93,'[3]C-2'!$A$21:$Q$294,3,FALSE)</f>
        <v>1</v>
      </c>
      <c r="D93" s="11">
        <f>VLOOKUP($A93,'[3]C-2'!$A$21:$Q$294,4,FALSE)</f>
        <v>0</v>
      </c>
      <c r="E93" s="11">
        <f>VLOOKUP($A93,'[3]C-2'!$A$21:$Q$294,5,FALSE)</f>
        <v>0</v>
      </c>
      <c r="F93" s="11">
        <f>VLOOKUP($A93,'[3]C-2'!$A$21:$Q$294,6,FALSE)</f>
        <v>0</v>
      </c>
      <c r="G93" s="11">
        <f>VLOOKUP($A93,'[3]C-2'!$A$21:$Q$294,7,FALSE)</f>
        <v>0</v>
      </c>
      <c r="H93" s="11">
        <f>VLOOKUP($A93,'[3]C-2'!$A$21:$Q$294,8,FALSE)</f>
        <v>0</v>
      </c>
      <c r="I93" s="11">
        <f>VLOOKUP($A93,'[3]C-2'!$A$21:$Q$294,9,FALSE)</f>
        <v>2</v>
      </c>
      <c r="J93" s="11">
        <f>VLOOKUP($A93,'[3]C-2'!$A$21:$Q$294,10,FALSE)</f>
        <v>1</v>
      </c>
      <c r="K93" s="11">
        <f>VLOOKUP($A93,'[3]C-2'!$A$21:$Q$294,11,FALSE)</f>
        <v>1</v>
      </c>
      <c r="L93" s="11">
        <f>VLOOKUP($A93,'[3]C-2'!$A$21:$Q$294,12,FALSE)</f>
        <v>0</v>
      </c>
      <c r="M93" s="11">
        <f>VLOOKUP($A93,'[3]C-2'!$A$21:$Q$294,13,FALSE)</f>
        <v>1</v>
      </c>
      <c r="N93" s="11">
        <f>VLOOKUP($A93,'[3]C-2'!$A$21:$Q$294,14,FALSE)</f>
        <v>0</v>
      </c>
      <c r="O93" s="11">
        <f>VLOOKUP($A93,'[3]C-2'!$A$21:$Q$294,15,FALSE)</f>
        <v>1</v>
      </c>
      <c r="P93" s="11">
        <f>VLOOKUP($A93,'[3]C-2'!$A$21:$Q$294,16,FALSE)</f>
        <v>0</v>
      </c>
      <c r="Q93" s="11">
        <f>VLOOKUP($A93,'[3]C-2'!$A$21:$Q$294,17,FALSE)</f>
        <v>1</v>
      </c>
      <c r="R93" s="3"/>
      <c r="S93" s="11"/>
      <c r="T93" s="2"/>
      <c r="U93" s="2"/>
    </row>
    <row r="94" spans="1:21" x14ac:dyDescent="0.2">
      <c r="A94" s="3" t="s">
        <v>77</v>
      </c>
      <c r="B94" s="30">
        <f t="shared" si="3"/>
        <v>6</v>
      </c>
      <c r="C94" s="11">
        <f>VLOOKUP($A94,'[3]C-2'!$A$21:$Q$294,3,FALSE)</f>
        <v>0</v>
      </c>
      <c r="D94" s="11">
        <f>VLOOKUP($A94,'[3]C-2'!$A$21:$Q$294,4,FALSE)</f>
        <v>0</v>
      </c>
      <c r="E94" s="11">
        <f>VLOOKUP($A94,'[3]C-2'!$A$21:$Q$294,5,FALSE)</f>
        <v>2</v>
      </c>
      <c r="F94" s="11">
        <f>VLOOKUP($A94,'[3]C-2'!$A$21:$Q$294,6,FALSE)</f>
        <v>0</v>
      </c>
      <c r="G94" s="11">
        <f>VLOOKUP($A94,'[3]C-2'!$A$21:$Q$294,7,FALSE)</f>
        <v>1</v>
      </c>
      <c r="H94" s="11">
        <f>VLOOKUP($A94,'[3]C-2'!$A$21:$Q$294,8,FALSE)</f>
        <v>2</v>
      </c>
      <c r="I94" s="11">
        <f>VLOOKUP($A94,'[3]C-2'!$A$21:$Q$294,9,FALSE)</f>
        <v>0</v>
      </c>
      <c r="J94" s="11">
        <f>VLOOKUP($A94,'[3]C-2'!$A$21:$Q$294,10,FALSE)</f>
        <v>0</v>
      </c>
      <c r="K94" s="11">
        <f>VLOOKUP($A94,'[3]C-2'!$A$21:$Q$294,11,FALSE)</f>
        <v>0</v>
      </c>
      <c r="L94" s="11">
        <f>VLOOKUP($A94,'[3]C-2'!$A$21:$Q$294,12,FALSE)</f>
        <v>1</v>
      </c>
      <c r="M94" s="11">
        <f>VLOOKUP($A94,'[3]C-2'!$A$21:$Q$294,13,FALSE)</f>
        <v>0</v>
      </c>
      <c r="N94" s="11">
        <f>VLOOKUP($A94,'[3]C-2'!$A$21:$Q$294,14,FALSE)</f>
        <v>0</v>
      </c>
      <c r="O94" s="11">
        <f>VLOOKUP($A94,'[3]C-2'!$A$21:$Q$294,15,FALSE)</f>
        <v>0</v>
      </c>
      <c r="P94" s="11">
        <f>VLOOKUP($A94,'[3]C-2'!$A$21:$Q$294,16,FALSE)</f>
        <v>0</v>
      </c>
      <c r="Q94" s="11">
        <f>VLOOKUP($A94,'[3]C-2'!$A$21:$Q$294,17,FALSE)</f>
        <v>0</v>
      </c>
      <c r="R94" s="3"/>
      <c r="S94" s="11"/>
      <c r="T94" s="2"/>
      <c r="U94" s="2"/>
    </row>
    <row r="95" spans="1:21" x14ac:dyDescent="0.2">
      <c r="A95" s="3" t="s">
        <v>78</v>
      </c>
      <c r="B95" s="30">
        <f t="shared" si="3"/>
        <v>2</v>
      </c>
      <c r="C95" s="11">
        <f>VLOOKUP($A95,'[3]C-2'!$A$21:$Q$294,3,FALSE)</f>
        <v>0</v>
      </c>
      <c r="D95" s="11">
        <f>VLOOKUP($A95,'[3]C-2'!$A$21:$Q$294,4,FALSE)</f>
        <v>0</v>
      </c>
      <c r="E95" s="11">
        <f>VLOOKUP($A95,'[3]C-2'!$A$21:$Q$294,5,FALSE)</f>
        <v>0</v>
      </c>
      <c r="F95" s="11">
        <f>VLOOKUP($A95,'[3]C-2'!$A$21:$Q$294,6,FALSE)</f>
        <v>0</v>
      </c>
      <c r="G95" s="11">
        <f>VLOOKUP($A95,'[3]C-2'!$A$21:$Q$294,7,FALSE)</f>
        <v>0</v>
      </c>
      <c r="H95" s="11">
        <f>VLOOKUP($A95,'[3]C-2'!$A$21:$Q$294,8,FALSE)</f>
        <v>1</v>
      </c>
      <c r="I95" s="11">
        <f>VLOOKUP($A95,'[3]C-2'!$A$21:$Q$294,9,FALSE)</f>
        <v>0</v>
      </c>
      <c r="J95" s="11">
        <f>VLOOKUP($A95,'[3]C-2'!$A$21:$Q$294,10,FALSE)</f>
        <v>0</v>
      </c>
      <c r="K95" s="11">
        <f>VLOOKUP($A95,'[3]C-2'!$A$21:$Q$294,11,FALSE)</f>
        <v>0</v>
      </c>
      <c r="L95" s="11">
        <f>VLOOKUP($A95,'[3]C-2'!$A$21:$Q$294,12,FALSE)</f>
        <v>0</v>
      </c>
      <c r="M95" s="11">
        <f>VLOOKUP($A95,'[3]C-2'!$A$21:$Q$294,13,FALSE)</f>
        <v>0</v>
      </c>
      <c r="N95" s="11">
        <f>VLOOKUP($A95,'[3]C-2'!$A$21:$Q$294,14,FALSE)</f>
        <v>0</v>
      </c>
      <c r="O95" s="11">
        <f>VLOOKUP($A95,'[3]C-2'!$A$21:$Q$294,15,FALSE)</f>
        <v>0</v>
      </c>
      <c r="P95" s="11">
        <f>VLOOKUP($A95,'[3]C-2'!$A$21:$Q$294,16,FALSE)</f>
        <v>0</v>
      </c>
      <c r="Q95" s="11">
        <f>VLOOKUP($A95,'[3]C-2'!$A$21:$Q$294,17,FALSE)</f>
        <v>1</v>
      </c>
      <c r="R95" s="3"/>
      <c r="S95" s="11"/>
      <c r="T95" s="2"/>
      <c r="U95" s="2"/>
    </row>
    <row r="96" spans="1:21" x14ac:dyDescent="0.2">
      <c r="A96" s="3" t="s">
        <v>80</v>
      </c>
      <c r="B96" s="30">
        <f t="shared" si="3"/>
        <v>2</v>
      </c>
      <c r="C96" s="11">
        <f>VLOOKUP($A96,'[3]C-2'!$A$21:$Q$294,3,FALSE)</f>
        <v>0</v>
      </c>
      <c r="D96" s="11">
        <f>VLOOKUP($A96,'[3]C-2'!$A$21:$Q$294,4,FALSE)</f>
        <v>0</v>
      </c>
      <c r="E96" s="11">
        <f>VLOOKUP($A96,'[3]C-2'!$A$21:$Q$294,5,FALSE)</f>
        <v>0</v>
      </c>
      <c r="F96" s="11">
        <f>VLOOKUP($A96,'[3]C-2'!$A$21:$Q$294,6,FALSE)</f>
        <v>0</v>
      </c>
      <c r="G96" s="11">
        <f>VLOOKUP($A96,'[3]C-2'!$A$21:$Q$294,7,FALSE)</f>
        <v>0</v>
      </c>
      <c r="H96" s="11">
        <f>VLOOKUP($A96,'[3]C-2'!$A$21:$Q$294,8,FALSE)</f>
        <v>0</v>
      </c>
      <c r="I96" s="11">
        <f>VLOOKUP($A96,'[3]C-2'!$A$21:$Q$294,9,FALSE)</f>
        <v>0</v>
      </c>
      <c r="J96" s="11">
        <f>VLOOKUP($A96,'[3]C-2'!$A$21:$Q$294,10,FALSE)</f>
        <v>0</v>
      </c>
      <c r="K96" s="11">
        <f>VLOOKUP($A96,'[3]C-2'!$A$21:$Q$294,11,FALSE)</f>
        <v>0</v>
      </c>
      <c r="L96" s="11">
        <f>VLOOKUP($A96,'[3]C-2'!$A$21:$Q$294,12,FALSE)</f>
        <v>1</v>
      </c>
      <c r="M96" s="11">
        <f>VLOOKUP($A96,'[3]C-2'!$A$21:$Q$294,13,FALSE)</f>
        <v>0</v>
      </c>
      <c r="N96" s="11">
        <f>VLOOKUP($A96,'[3]C-2'!$A$21:$Q$294,14,FALSE)</f>
        <v>0</v>
      </c>
      <c r="O96" s="11">
        <f>VLOOKUP($A96,'[3]C-2'!$A$21:$Q$294,15,FALSE)</f>
        <v>0</v>
      </c>
      <c r="P96" s="11">
        <f>VLOOKUP($A96,'[3]C-2'!$A$21:$Q$294,16,FALSE)</f>
        <v>0</v>
      </c>
      <c r="Q96" s="11">
        <f>VLOOKUP($A96,'[3]C-2'!$A$21:$Q$294,17,FALSE)</f>
        <v>1</v>
      </c>
      <c r="R96" s="3"/>
      <c r="S96" s="11"/>
      <c r="T96" s="2"/>
      <c r="U96" s="2"/>
    </row>
    <row r="97" spans="1:21" x14ac:dyDescent="0.2">
      <c r="A97" s="3" t="s">
        <v>81</v>
      </c>
      <c r="B97" s="30">
        <f t="shared" si="3"/>
        <v>4034</v>
      </c>
      <c r="C97" s="11">
        <f>VLOOKUP($A97,'[3]C-2'!$A$21:$Q$294,3,FALSE)</f>
        <v>181</v>
      </c>
      <c r="D97" s="11">
        <f>VLOOKUP($A97,'[3]C-2'!$A$21:$Q$294,4,FALSE)</f>
        <v>179</v>
      </c>
      <c r="E97" s="11">
        <f>VLOOKUP($A97,'[3]C-2'!$A$21:$Q$294,5,FALSE)</f>
        <v>326</v>
      </c>
      <c r="F97" s="11">
        <f>VLOOKUP($A97,'[3]C-2'!$A$21:$Q$294,6,FALSE)</f>
        <v>302</v>
      </c>
      <c r="G97" s="11">
        <f>VLOOKUP($A97,'[3]C-2'!$A$21:$Q$294,7,FALSE)</f>
        <v>595</v>
      </c>
      <c r="H97" s="11">
        <f>VLOOKUP($A97,'[3]C-2'!$A$21:$Q$294,8,FALSE)</f>
        <v>190</v>
      </c>
      <c r="I97" s="11">
        <f>VLOOKUP($A97,'[3]C-2'!$A$21:$Q$294,9,FALSE)</f>
        <v>396</v>
      </c>
      <c r="J97" s="11">
        <f>VLOOKUP($A97,'[3]C-2'!$A$21:$Q$294,10,FALSE)</f>
        <v>220</v>
      </c>
      <c r="K97" s="11">
        <f>VLOOKUP($A97,'[3]C-2'!$A$21:$Q$294,11,FALSE)</f>
        <v>190</v>
      </c>
      <c r="L97" s="11">
        <f>VLOOKUP($A97,'[3]C-2'!$A$21:$Q$294,12,FALSE)</f>
        <v>127</v>
      </c>
      <c r="M97" s="11">
        <f>VLOOKUP($A97,'[3]C-2'!$A$21:$Q$294,13,FALSE)</f>
        <v>222</v>
      </c>
      <c r="N97" s="11">
        <f>VLOOKUP($A97,'[3]C-2'!$A$21:$Q$294,14,FALSE)</f>
        <v>139</v>
      </c>
      <c r="O97" s="11">
        <f>VLOOKUP($A97,'[3]C-2'!$A$21:$Q$294,15,FALSE)</f>
        <v>245</v>
      </c>
      <c r="P97" s="11">
        <f>VLOOKUP($A97,'[3]C-2'!$A$21:$Q$294,16,FALSE)</f>
        <v>441</v>
      </c>
      <c r="Q97" s="11">
        <f>VLOOKUP($A97,'[3]C-2'!$A$21:$Q$294,17,FALSE)</f>
        <v>281</v>
      </c>
      <c r="R97" s="3"/>
      <c r="S97" s="11"/>
      <c r="T97" s="2"/>
      <c r="U97" s="2"/>
    </row>
    <row r="98" spans="1:21" x14ac:dyDescent="0.2">
      <c r="A98" s="3" t="s">
        <v>79</v>
      </c>
      <c r="B98" s="30">
        <f t="shared" si="3"/>
        <v>1</v>
      </c>
      <c r="C98" s="11">
        <f>VLOOKUP($A98,'[3]C-2'!$A$21:$Q$294,3,FALSE)</f>
        <v>0</v>
      </c>
      <c r="D98" s="11">
        <f>VLOOKUP($A98,'[3]C-2'!$A$21:$Q$294,4,FALSE)</f>
        <v>0</v>
      </c>
      <c r="E98" s="11">
        <f>VLOOKUP($A98,'[3]C-2'!$A$21:$Q$294,5,FALSE)</f>
        <v>0</v>
      </c>
      <c r="F98" s="11">
        <f>VLOOKUP($A98,'[3]C-2'!$A$21:$Q$294,6,FALSE)</f>
        <v>0</v>
      </c>
      <c r="G98" s="11">
        <f>VLOOKUP($A98,'[3]C-2'!$A$21:$Q$294,7,FALSE)</f>
        <v>1</v>
      </c>
      <c r="H98" s="11">
        <f>VLOOKUP($A98,'[3]C-2'!$A$21:$Q$294,8,FALSE)</f>
        <v>0</v>
      </c>
      <c r="I98" s="11">
        <f>VLOOKUP($A98,'[3]C-2'!$A$21:$Q$294,9,FALSE)</f>
        <v>0</v>
      </c>
      <c r="J98" s="11">
        <f>VLOOKUP($A98,'[3]C-2'!$A$21:$Q$294,10,FALSE)</f>
        <v>0</v>
      </c>
      <c r="K98" s="11">
        <f>VLOOKUP($A98,'[3]C-2'!$A$21:$Q$294,11,FALSE)</f>
        <v>0</v>
      </c>
      <c r="L98" s="11">
        <f>VLOOKUP($A98,'[3]C-2'!$A$21:$Q$294,12,FALSE)</f>
        <v>0</v>
      </c>
      <c r="M98" s="11">
        <f>VLOOKUP($A98,'[3]C-2'!$A$21:$Q$294,13,FALSE)</f>
        <v>0</v>
      </c>
      <c r="N98" s="11">
        <f>VLOOKUP($A98,'[3]C-2'!$A$21:$Q$294,14,FALSE)</f>
        <v>0</v>
      </c>
      <c r="O98" s="11">
        <f>VLOOKUP($A98,'[3]C-2'!$A$21:$Q$294,15,FALSE)</f>
        <v>0</v>
      </c>
      <c r="P98" s="11">
        <f>VLOOKUP($A98,'[3]C-2'!$A$21:$Q$294,16,FALSE)</f>
        <v>0</v>
      </c>
      <c r="Q98" s="11">
        <f>VLOOKUP($A98,'[3]C-2'!$A$21:$Q$294,17,FALSE)</f>
        <v>0</v>
      </c>
      <c r="R98" s="3"/>
      <c r="S98" s="11"/>
      <c r="T98" s="2"/>
      <c r="U98" s="2"/>
    </row>
    <row r="99" spans="1:21" x14ac:dyDescent="0.2">
      <c r="A99" s="3" t="s">
        <v>82</v>
      </c>
      <c r="B99" s="30">
        <f t="shared" si="3"/>
        <v>4</v>
      </c>
      <c r="C99" s="11">
        <f>VLOOKUP($A99,'[3]C-2'!$A$21:$Q$294,3,FALSE)</f>
        <v>0</v>
      </c>
      <c r="D99" s="11">
        <f>VLOOKUP($A99,'[3]C-2'!$A$21:$Q$294,4,FALSE)</f>
        <v>2</v>
      </c>
      <c r="E99" s="11">
        <f>VLOOKUP($A99,'[3]C-2'!$A$21:$Q$294,5,FALSE)</f>
        <v>1</v>
      </c>
      <c r="F99" s="11">
        <f>VLOOKUP($A99,'[3]C-2'!$A$21:$Q$294,6,FALSE)</f>
        <v>1</v>
      </c>
      <c r="G99" s="11">
        <f>VLOOKUP($A99,'[3]C-2'!$A$21:$Q$294,7,FALSE)</f>
        <v>0</v>
      </c>
      <c r="H99" s="11">
        <f>VLOOKUP($A99,'[3]C-2'!$A$21:$Q$294,8,FALSE)</f>
        <v>0</v>
      </c>
      <c r="I99" s="11">
        <f>VLOOKUP($A99,'[3]C-2'!$A$21:$Q$294,9,FALSE)</f>
        <v>0</v>
      </c>
      <c r="J99" s="11">
        <f>VLOOKUP($A99,'[3]C-2'!$A$21:$Q$294,10,FALSE)</f>
        <v>0</v>
      </c>
      <c r="K99" s="11">
        <f>VLOOKUP($A99,'[3]C-2'!$A$21:$Q$294,11,FALSE)</f>
        <v>0</v>
      </c>
      <c r="L99" s="11">
        <f>VLOOKUP($A99,'[3]C-2'!$A$21:$Q$294,12,FALSE)</f>
        <v>0</v>
      </c>
      <c r="M99" s="11">
        <f>VLOOKUP($A99,'[3]C-2'!$A$21:$Q$294,13,FALSE)</f>
        <v>0</v>
      </c>
      <c r="N99" s="11">
        <f>VLOOKUP($A99,'[3]C-2'!$A$21:$Q$294,14,FALSE)</f>
        <v>0</v>
      </c>
      <c r="O99" s="11">
        <f>VLOOKUP($A99,'[3]C-2'!$A$21:$Q$294,15,FALSE)</f>
        <v>0</v>
      </c>
      <c r="P99" s="11">
        <f>VLOOKUP($A99,'[3]C-2'!$A$21:$Q$294,16,FALSE)</f>
        <v>0</v>
      </c>
      <c r="Q99" s="11">
        <f>VLOOKUP($A99,'[3]C-2'!$A$21:$Q$294,17,FALSE)</f>
        <v>0</v>
      </c>
      <c r="R99" s="3"/>
      <c r="S99" s="11"/>
      <c r="T99" s="2"/>
      <c r="U99" s="2"/>
    </row>
    <row r="100" spans="1:21" x14ac:dyDescent="0.2">
      <c r="A100" s="3" t="s">
        <v>83</v>
      </c>
      <c r="B100" s="30">
        <f t="shared" si="3"/>
        <v>229</v>
      </c>
      <c r="C100" s="11">
        <f>VLOOKUP($A100,'[3]C-2'!$A$21:$Q$294,3,FALSE)</f>
        <v>19</v>
      </c>
      <c r="D100" s="11">
        <f>VLOOKUP($A100,'[3]C-2'!$A$21:$Q$294,4,FALSE)</f>
        <v>25</v>
      </c>
      <c r="E100" s="11">
        <f>VLOOKUP($A100,'[3]C-2'!$A$21:$Q$294,5,FALSE)</f>
        <v>57</v>
      </c>
      <c r="F100" s="11">
        <f>VLOOKUP($A100,'[3]C-2'!$A$21:$Q$294,6,FALSE)</f>
        <v>29</v>
      </c>
      <c r="G100" s="11">
        <f>VLOOKUP($A100,'[3]C-2'!$A$21:$Q$294,7,FALSE)</f>
        <v>6</v>
      </c>
      <c r="H100" s="11">
        <f>VLOOKUP($A100,'[3]C-2'!$A$21:$Q$294,8,FALSE)</f>
        <v>2</v>
      </c>
      <c r="I100" s="11">
        <f>VLOOKUP($A100,'[3]C-2'!$A$21:$Q$294,9,FALSE)</f>
        <v>21</v>
      </c>
      <c r="J100" s="11">
        <f>VLOOKUP($A100,'[3]C-2'!$A$21:$Q$294,10,FALSE)</f>
        <v>28</v>
      </c>
      <c r="K100" s="11">
        <f>VLOOKUP($A100,'[3]C-2'!$A$21:$Q$294,11,FALSE)</f>
        <v>3</v>
      </c>
      <c r="L100" s="11">
        <f>VLOOKUP($A100,'[3]C-2'!$A$21:$Q$294,12,FALSE)</f>
        <v>5</v>
      </c>
      <c r="M100" s="11">
        <f>VLOOKUP($A100,'[3]C-2'!$A$21:$Q$294,13,FALSE)</f>
        <v>6</v>
      </c>
      <c r="N100" s="11">
        <f>VLOOKUP($A100,'[3]C-2'!$A$21:$Q$294,14,FALSE)</f>
        <v>11</v>
      </c>
      <c r="O100" s="11">
        <f>VLOOKUP($A100,'[3]C-2'!$A$21:$Q$294,15,FALSE)</f>
        <v>12</v>
      </c>
      <c r="P100" s="11">
        <f>VLOOKUP($A100,'[3]C-2'!$A$21:$Q$294,16,FALSE)</f>
        <v>1</v>
      </c>
      <c r="Q100" s="11">
        <f>VLOOKUP($A100,'[3]C-2'!$A$21:$Q$294,17,FALSE)</f>
        <v>4</v>
      </c>
      <c r="R100" s="3"/>
      <c r="S100" s="11"/>
      <c r="T100" s="2"/>
      <c r="U100" s="2"/>
    </row>
    <row r="101" spans="1:21" x14ac:dyDescent="0.2">
      <c r="A101" s="3" t="s">
        <v>84</v>
      </c>
      <c r="B101" s="30">
        <f t="shared" si="3"/>
        <v>12</v>
      </c>
      <c r="C101" s="11">
        <f>VLOOKUP($A101,'[3]C-2'!$A$21:$Q$294,3,FALSE)</f>
        <v>3</v>
      </c>
      <c r="D101" s="11">
        <f>VLOOKUP($A101,'[3]C-2'!$A$21:$Q$294,4,FALSE)</f>
        <v>2</v>
      </c>
      <c r="E101" s="11">
        <f>VLOOKUP($A101,'[3]C-2'!$A$21:$Q$294,5,FALSE)</f>
        <v>0</v>
      </c>
      <c r="F101" s="11">
        <f>VLOOKUP($A101,'[3]C-2'!$A$21:$Q$294,6,FALSE)</f>
        <v>1</v>
      </c>
      <c r="G101" s="11">
        <f>VLOOKUP($A101,'[3]C-2'!$A$21:$Q$294,7,FALSE)</f>
        <v>1</v>
      </c>
      <c r="H101" s="11">
        <f>VLOOKUP($A101,'[3]C-2'!$A$21:$Q$294,8,FALSE)</f>
        <v>1</v>
      </c>
      <c r="I101" s="11">
        <f>VLOOKUP($A101,'[3]C-2'!$A$21:$Q$294,9,FALSE)</f>
        <v>0</v>
      </c>
      <c r="J101" s="11">
        <f>VLOOKUP($A101,'[3]C-2'!$A$21:$Q$294,10,FALSE)</f>
        <v>0</v>
      </c>
      <c r="K101" s="11">
        <f>VLOOKUP($A101,'[3]C-2'!$A$21:$Q$294,11,FALSE)</f>
        <v>0</v>
      </c>
      <c r="L101" s="11">
        <f>VLOOKUP($A101,'[3]C-2'!$A$21:$Q$294,12,FALSE)</f>
        <v>0</v>
      </c>
      <c r="M101" s="11">
        <f>VLOOKUP($A101,'[3]C-2'!$A$21:$Q$294,13,FALSE)</f>
        <v>1</v>
      </c>
      <c r="N101" s="11">
        <f>VLOOKUP($A101,'[3]C-2'!$A$21:$Q$294,14,FALSE)</f>
        <v>1</v>
      </c>
      <c r="O101" s="11">
        <f>VLOOKUP($A101,'[3]C-2'!$A$21:$Q$294,15,FALSE)</f>
        <v>2</v>
      </c>
      <c r="P101" s="11">
        <f>VLOOKUP($A101,'[3]C-2'!$A$21:$Q$294,16,FALSE)</f>
        <v>0</v>
      </c>
      <c r="Q101" s="11">
        <f>VLOOKUP($A101,'[3]C-2'!$A$21:$Q$294,17,FALSE)</f>
        <v>0</v>
      </c>
      <c r="R101" s="3"/>
      <c r="S101" s="11"/>
      <c r="T101" s="2"/>
      <c r="U101" s="2"/>
    </row>
    <row r="102" spans="1:21" x14ac:dyDescent="0.2">
      <c r="A102" s="3" t="s">
        <v>85</v>
      </c>
      <c r="B102" s="30">
        <f t="shared" si="3"/>
        <v>137</v>
      </c>
      <c r="C102" s="11">
        <f>VLOOKUP($A102,'[3]C-2'!$A$21:$Q$294,3,FALSE)</f>
        <v>77</v>
      </c>
      <c r="D102" s="11">
        <f>VLOOKUP($A102,'[3]C-2'!$A$21:$Q$294,4,FALSE)</f>
        <v>0</v>
      </c>
      <c r="E102" s="11">
        <f>VLOOKUP($A102,'[3]C-2'!$A$21:$Q$294,5,FALSE)</f>
        <v>2</v>
      </c>
      <c r="F102" s="11">
        <f>VLOOKUP($A102,'[3]C-2'!$A$21:$Q$294,6,FALSE)</f>
        <v>3</v>
      </c>
      <c r="G102" s="11">
        <f>VLOOKUP($A102,'[3]C-2'!$A$21:$Q$294,7,FALSE)</f>
        <v>17</v>
      </c>
      <c r="H102" s="11">
        <f>VLOOKUP($A102,'[3]C-2'!$A$21:$Q$294,8,FALSE)</f>
        <v>0</v>
      </c>
      <c r="I102" s="11">
        <f>VLOOKUP($A102,'[3]C-2'!$A$21:$Q$294,9,FALSE)</f>
        <v>0</v>
      </c>
      <c r="J102" s="11">
        <f>VLOOKUP($A102,'[3]C-2'!$A$21:$Q$294,10,FALSE)</f>
        <v>0</v>
      </c>
      <c r="K102" s="11">
        <f>VLOOKUP($A102,'[3]C-2'!$A$21:$Q$294,11,FALSE)</f>
        <v>26</v>
      </c>
      <c r="L102" s="11">
        <f>VLOOKUP($A102,'[3]C-2'!$A$21:$Q$294,12,FALSE)</f>
        <v>4</v>
      </c>
      <c r="M102" s="11">
        <f>VLOOKUP($A102,'[3]C-2'!$A$21:$Q$294,13,FALSE)</f>
        <v>3</v>
      </c>
      <c r="N102" s="11">
        <f>VLOOKUP($A102,'[3]C-2'!$A$21:$Q$294,14,FALSE)</f>
        <v>0</v>
      </c>
      <c r="O102" s="11">
        <f>VLOOKUP($A102,'[3]C-2'!$A$21:$Q$294,15,FALSE)</f>
        <v>1</v>
      </c>
      <c r="P102" s="11">
        <f>VLOOKUP($A102,'[3]C-2'!$A$21:$Q$294,16,FALSE)</f>
        <v>3</v>
      </c>
      <c r="Q102" s="11">
        <f>VLOOKUP($A102,'[3]C-2'!$A$21:$Q$294,17,FALSE)</f>
        <v>1</v>
      </c>
      <c r="R102" s="3"/>
      <c r="S102" s="11"/>
      <c r="T102" s="2"/>
      <c r="U102" s="2"/>
    </row>
    <row r="103" spans="1:21" x14ac:dyDescent="0.2">
      <c r="A103" s="3" t="s">
        <v>86</v>
      </c>
      <c r="B103" s="30">
        <f t="shared" si="3"/>
        <v>1539</v>
      </c>
      <c r="C103" s="11">
        <f>VLOOKUP($A103,'[3]C-2'!$A$21:$Q$294,3,FALSE)</f>
        <v>158</v>
      </c>
      <c r="D103" s="11">
        <f>VLOOKUP($A103,'[3]C-2'!$A$21:$Q$294,4,FALSE)</f>
        <v>90</v>
      </c>
      <c r="E103" s="11">
        <f>VLOOKUP($A103,'[3]C-2'!$A$21:$Q$294,5,FALSE)</f>
        <v>179</v>
      </c>
      <c r="F103" s="11">
        <f>VLOOKUP($A103,'[3]C-2'!$A$21:$Q$294,6,FALSE)</f>
        <v>124</v>
      </c>
      <c r="G103" s="11">
        <f>VLOOKUP($A103,'[3]C-2'!$A$21:$Q$294,7,FALSE)</f>
        <v>117</v>
      </c>
      <c r="H103" s="11">
        <f>VLOOKUP($A103,'[3]C-2'!$A$21:$Q$294,8,FALSE)</f>
        <v>55</v>
      </c>
      <c r="I103" s="11">
        <f>VLOOKUP($A103,'[3]C-2'!$A$21:$Q$294,9,FALSE)</f>
        <v>113</v>
      </c>
      <c r="J103" s="11">
        <f>VLOOKUP($A103,'[3]C-2'!$A$21:$Q$294,10,FALSE)</f>
        <v>117</v>
      </c>
      <c r="K103" s="11">
        <f>VLOOKUP($A103,'[3]C-2'!$A$21:$Q$294,11,FALSE)</f>
        <v>77</v>
      </c>
      <c r="L103" s="11">
        <f>VLOOKUP($A103,'[3]C-2'!$A$21:$Q$294,12,FALSE)</f>
        <v>73</v>
      </c>
      <c r="M103" s="11">
        <f>VLOOKUP($A103,'[3]C-2'!$A$21:$Q$294,13,FALSE)</f>
        <v>77</v>
      </c>
      <c r="N103" s="11">
        <f>VLOOKUP($A103,'[3]C-2'!$A$21:$Q$294,14,FALSE)</f>
        <v>86</v>
      </c>
      <c r="O103" s="11">
        <f>VLOOKUP($A103,'[3]C-2'!$A$21:$Q$294,15,FALSE)</f>
        <v>79</v>
      </c>
      <c r="P103" s="11">
        <f>VLOOKUP($A103,'[3]C-2'!$A$21:$Q$294,16,FALSE)</f>
        <v>105</v>
      </c>
      <c r="Q103" s="11">
        <f>VLOOKUP($A103,'[3]C-2'!$A$21:$Q$294,17,FALSE)</f>
        <v>89</v>
      </c>
      <c r="R103" s="3"/>
      <c r="S103" s="11"/>
      <c r="T103" s="2"/>
      <c r="U103" s="2"/>
    </row>
    <row r="104" spans="1:21" x14ac:dyDescent="0.2">
      <c r="A104" s="3" t="s">
        <v>87</v>
      </c>
      <c r="B104" s="30">
        <f t="shared" si="3"/>
        <v>1</v>
      </c>
      <c r="C104" s="11">
        <f>VLOOKUP($A104,'[3]C-2'!$A$21:$Q$294,3,FALSE)</f>
        <v>1</v>
      </c>
      <c r="D104" s="11">
        <f>VLOOKUP($A104,'[3]C-2'!$A$21:$Q$294,4,FALSE)</f>
        <v>0</v>
      </c>
      <c r="E104" s="11">
        <f>VLOOKUP($A104,'[3]C-2'!$A$21:$Q$294,5,FALSE)</f>
        <v>0</v>
      </c>
      <c r="F104" s="11">
        <f>VLOOKUP($A104,'[3]C-2'!$A$21:$Q$294,6,FALSE)</f>
        <v>0</v>
      </c>
      <c r="G104" s="11">
        <f>VLOOKUP($A104,'[3]C-2'!$A$21:$Q$294,7,FALSE)</f>
        <v>0</v>
      </c>
      <c r="H104" s="11">
        <f>VLOOKUP($A104,'[3]C-2'!$A$21:$Q$294,8,FALSE)</f>
        <v>0</v>
      </c>
      <c r="I104" s="11">
        <f>VLOOKUP($A104,'[3]C-2'!$A$21:$Q$294,9,FALSE)</f>
        <v>0</v>
      </c>
      <c r="J104" s="11">
        <f>VLOOKUP($A104,'[3]C-2'!$A$21:$Q$294,10,FALSE)</f>
        <v>0</v>
      </c>
      <c r="K104" s="11">
        <f>VLOOKUP($A104,'[3]C-2'!$A$21:$Q$294,11,FALSE)</f>
        <v>0</v>
      </c>
      <c r="L104" s="11">
        <f>VLOOKUP($A104,'[3]C-2'!$A$21:$Q$294,12,FALSE)</f>
        <v>0</v>
      </c>
      <c r="M104" s="11">
        <f>VLOOKUP($A104,'[3]C-2'!$A$21:$Q$294,13,FALSE)</f>
        <v>0</v>
      </c>
      <c r="N104" s="11">
        <f>VLOOKUP($A104,'[3]C-2'!$A$21:$Q$294,14,FALSE)</f>
        <v>0</v>
      </c>
      <c r="O104" s="11">
        <f>VLOOKUP($A104,'[3]C-2'!$A$21:$Q$294,15,FALSE)</f>
        <v>0</v>
      </c>
      <c r="P104" s="11">
        <f>VLOOKUP($A104,'[3]C-2'!$A$21:$Q$294,16,FALSE)</f>
        <v>0</v>
      </c>
      <c r="Q104" s="11">
        <f>VLOOKUP($A104,'[3]C-2'!$A$21:$Q$294,17,FALSE)</f>
        <v>0</v>
      </c>
      <c r="R104" s="3"/>
      <c r="S104" s="11"/>
      <c r="T104" s="2"/>
      <c r="U104" s="2"/>
    </row>
    <row r="105" spans="1:21" x14ac:dyDescent="0.2">
      <c r="A105" s="4" t="s">
        <v>55</v>
      </c>
      <c r="B105" s="36">
        <f t="shared" si="3"/>
        <v>10476</v>
      </c>
      <c r="C105" s="37">
        <f>SUM(C83:C104)</f>
        <v>757</v>
      </c>
      <c r="D105" s="37">
        <f t="shared" ref="D105:Q105" si="4">SUM(D83:D104)</f>
        <v>546</v>
      </c>
      <c r="E105" s="37">
        <f t="shared" si="4"/>
        <v>1066</v>
      </c>
      <c r="F105" s="37">
        <f t="shared" si="4"/>
        <v>892</v>
      </c>
      <c r="G105" s="37">
        <f t="shared" si="4"/>
        <v>1081</v>
      </c>
      <c r="H105" s="37">
        <f t="shared" si="4"/>
        <v>441</v>
      </c>
      <c r="I105" s="37">
        <f t="shared" si="4"/>
        <v>960</v>
      </c>
      <c r="J105" s="37">
        <f t="shared" si="4"/>
        <v>753</v>
      </c>
      <c r="K105" s="37">
        <f t="shared" si="4"/>
        <v>465</v>
      </c>
      <c r="L105" s="37">
        <f t="shared" si="4"/>
        <v>377</v>
      </c>
      <c r="M105" s="37">
        <f t="shared" si="4"/>
        <v>571</v>
      </c>
      <c r="N105" s="37">
        <f t="shared" si="4"/>
        <v>447</v>
      </c>
      <c r="O105" s="37">
        <f t="shared" si="4"/>
        <v>527</v>
      </c>
      <c r="P105" s="37">
        <f t="shared" si="4"/>
        <v>713</v>
      </c>
      <c r="Q105" s="37">
        <f t="shared" si="4"/>
        <v>880</v>
      </c>
      <c r="R105" s="3"/>
      <c r="S105" s="29"/>
      <c r="T105" s="5"/>
      <c r="U105" s="5"/>
    </row>
    <row r="109" spans="1:21" x14ac:dyDescent="0.2">
      <c r="B109" s="7" t="s">
        <v>56</v>
      </c>
      <c r="C109" s="1" t="s">
        <v>57</v>
      </c>
    </row>
    <row r="110" spans="1:21" x14ac:dyDescent="0.2">
      <c r="B110" s="1" t="s">
        <v>48</v>
      </c>
      <c r="C110" s="8">
        <f>SUM(C105:E105)</f>
        <v>2369</v>
      </c>
    </row>
    <row r="111" spans="1:21" x14ac:dyDescent="0.2">
      <c r="B111" s="1" t="s">
        <v>49</v>
      </c>
      <c r="C111" s="8">
        <f>SUM(F105:H105)</f>
        <v>2414</v>
      </c>
    </row>
    <row r="112" spans="1:21" x14ac:dyDescent="0.2">
      <c r="B112" s="1" t="s">
        <v>52</v>
      </c>
      <c r="C112" s="8">
        <f>SUM(P105:Q105)</f>
        <v>1593</v>
      </c>
    </row>
    <row r="113" spans="2:3" x14ac:dyDescent="0.2">
      <c r="B113" s="7" t="s">
        <v>51</v>
      </c>
      <c r="C113" s="8">
        <f>SUM(N105:O105)</f>
        <v>974</v>
      </c>
    </row>
    <row r="114" spans="2:3" x14ac:dyDescent="0.2">
      <c r="B114" s="1" t="s">
        <v>39</v>
      </c>
      <c r="C114" s="8">
        <f>I105</f>
        <v>960</v>
      </c>
    </row>
    <row r="115" spans="2:3" x14ac:dyDescent="0.2">
      <c r="B115" s="1" t="s">
        <v>40</v>
      </c>
      <c r="C115" s="8">
        <f>J105</f>
        <v>753</v>
      </c>
    </row>
    <row r="116" spans="2:3" x14ac:dyDescent="0.2">
      <c r="B116" s="1" t="s">
        <v>50</v>
      </c>
      <c r="C116" s="8">
        <f>SUM(K105:L105)</f>
        <v>842</v>
      </c>
    </row>
    <row r="117" spans="2:3" x14ac:dyDescent="0.2">
      <c r="B117" s="1" t="s">
        <v>58</v>
      </c>
      <c r="C117" s="8">
        <f>M105</f>
        <v>571</v>
      </c>
    </row>
    <row r="145" spans="3:26" x14ac:dyDescent="0.2">
      <c r="C145" s="1" t="s">
        <v>59</v>
      </c>
      <c r="D145" s="1">
        <v>2010</v>
      </c>
      <c r="E145" s="1">
        <v>2011</v>
      </c>
      <c r="F145" s="1">
        <v>2012</v>
      </c>
      <c r="G145" s="1">
        <v>2013</v>
      </c>
      <c r="H145" s="1">
        <v>2014</v>
      </c>
      <c r="I145" s="1">
        <v>2015</v>
      </c>
      <c r="J145" s="1">
        <v>2016</v>
      </c>
      <c r="K145" s="7">
        <v>2017</v>
      </c>
      <c r="L145" s="7">
        <v>2018</v>
      </c>
      <c r="P145" s="1"/>
      <c r="Q145" s="1" t="s">
        <v>59</v>
      </c>
      <c r="R145" s="1">
        <v>2010</v>
      </c>
      <c r="S145" s="1">
        <v>2011</v>
      </c>
      <c r="T145" s="1">
        <v>2012</v>
      </c>
      <c r="U145" s="1">
        <v>2013</v>
      </c>
      <c r="V145" s="1">
        <v>2014</v>
      </c>
      <c r="W145" s="1">
        <v>2015</v>
      </c>
      <c r="X145" s="1">
        <v>2016</v>
      </c>
      <c r="Y145" s="1">
        <v>2017</v>
      </c>
      <c r="Z145" s="1">
        <v>2018</v>
      </c>
    </row>
    <row r="146" spans="3:26" x14ac:dyDescent="0.2">
      <c r="C146" s="1" t="s">
        <v>60</v>
      </c>
      <c r="D146" s="31">
        <v>509</v>
      </c>
      <c r="E146" s="31">
        <v>533</v>
      </c>
      <c r="F146" s="31">
        <v>529</v>
      </c>
      <c r="G146" s="31">
        <v>593</v>
      </c>
      <c r="H146" s="31">
        <v>643</v>
      </c>
      <c r="I146" s="32">
        <v>536</v>
      </c>
      <c r="J146" s="32">
        <v>497</v>
      </c>
      <c r="K146" s="7">
        <v>536</v>
      </c>
      <c r="L146" s="7">
        <v>652</v>
      </c>
      <c r="P146" s="1"/>
      <c r="Q146" s="1" t="s">
        <v>60</v>
      </c>
      <c r="R146" s="33">
        <f>D146/$D$148</f>
        <v>0.45650224215246638</v>
      </c>
      <c r="S146" s="33">
        <f>E146/$E$148</f>
        <v>0.44527986633249789</v>
      </c>
      <c r="T146" s="33">
        <f>F146/$F$148</f>
        <v>0.45840554592720972</v>
      </c>
      <c r="U146" s="33">
        <f>G146/$G$148</f>
        <v>0.45968992248062013</v>
      </c>
      <c r="V146" s="33">
        <f>H146/$H$148</f>
        <v>0.45091164095371666</v>
      </c>
      <c r="W146" s="33">
        <f>I146/$I$148</f>
        <v>0.45308537616229921</v>
      </c>
      <c r="X146" s="33">
        <f>J146/$J$148</f>
        <v>0.41729638958858101</v>
      </c>
      <c r="Y146" s="33">
        <f>K146/$K$148</f>
        <v>0.41842310694769713</v>
      </c>
      <c r="Z146" s="33">
        <f>L146/$L$148</f>
        <v>0.42810242941562704</v>
      </c>
    </row>
    <row r="147" spans="3:26" x14ac:dyDescent="0.2">
      <c r="C147" s="1" t="s">
        <v>61</v>
      </c>
      <c r="D147" s="31">
        <v>606</v>
      </c>
      <c r="E147" s="31">
        <v>664</v>
      </c>
      <c r="F147" s="31">
        <v>625</v>
      </c>
      <c r="G147" s="31">
        <v>697</v>
      </c>
      <c r="H147" s="31">
        <v>783</v>
      </c>
      <c r="I147" s="32">
        <v>647</v>
      </c>
      <c r="J147" s="32">
        <v>694</v>
      </c>
      <c r="K147" s="7">
        <v>745</v>
      </c>
      <c r="L147" s="7">
        <v>871</v>
      </c>
      <c r="P147" s="1"/>
      <c r="Q147" s="1" t="s">
        <v>61</v>
      </c>
      <c r="R147" s="33">
        <f>D147/$D$148</f>
        <v>0.54349775784753362</v>
      </c>
      <c r="S147" s="33">
        <f>E147/$E$148</f>
        <v>0.55472013366750206</v>
      </c>
      <c r="T147" s="33">
        <f>F147/$F$148</f>
        <v>0.54159445407279028</v>
      </c>
      <c r="U147" s="33">
        <f>G147/$G$148</f>
        <v>0.54031007751937987</v>
      </c>
      <c r="V147" s="33">
        <f>H147/$H$148</f>
        <v>0.54908835904628328</v>
      </c>
      <c r="W147" s="33">
        <f>I147/$I$148</f>
        <v>0.54691462383770073</v>
      </c>
      <c r="X147" s="33">
        <f>J147/$J$148</f>
        <v>0.58270361041141894</v>
      </c>
      <c r="Y147" s="33">
        <f>K147/$K$148</f>
        <v>0.58157689305230287</v>
      </c>
      <c r="Z147" s="33">
        <f>L147/$L$148</f>
        <v>0.57189757058437296</v>
      </c>
    </row>
    <row r="148" spans="3:26" x14ac:dyDescent="0.2">
      <c r="C148" s="1" t="s">
        <v>62</v>
      </c>
      <c r="D148" s="31">
        <f>SUM(D146:D147)</f>
        <v>1115</v>
      </c>
      <c r="E148" s="31">
        <f t="shared" ref="E148:I148" si="5">SUM(E146:E147)</f>
        <v>1197</v>
      </c>
      <c r="F148" s="31">
        <f t="shared" si="5"/>
        <v>1154</v>
      </c>
      <c r="G148" s="31">
        <f t="shared" si="5"/>
        <v>1290</v>
      </c>
      <c r="H148" s="31">
        <f t="shared" si="5"/>
        <v>1426</v>
      </c>
      <c r="I148" s="31">
        <f t="shared" si="5"/>
        <v>1183</v>
      </c>
      <c r="J148" s="31">
        <f>SUM(J146:J147)</f>
        <v>1191</v>
      </c>
      <c r="K148" s="31">
        <f>SUM(K146:K147)</f>
        <v>1281</v>
      </c>
      <c r="L148" s="31">
        <f>SUM(L146:L147)</f>
        <v>1523</v>
      </c>
      <c r="P148" s="1"/>
      <c r="Q148" s="1" t="s">
        <v>62</v>
      </c>
      <c r="R148" s="34">
        <f>SUM(R146:R147)</f>
        <v>1</v>
      </c>
      <c r="S148" s="34">
        <f t="shared" ref="S148:T148" si="6">SUM(S146:S147)</f>
        <v>1</v>
      </c>
      <c r="T148" s="34">
        <f t="shared" si="6"/>
        <v>1</v>
      </c>
      <c r="U148" s="34">
        <f>SUM(U146:U147)</f>
        <v>1</v>
      </c>
      <c r="V148" s="34">
        <f>SUM(V146:V147)</f>
        <v>1</v>
      </c>
      <c r="W148" s="34">
        <f t="shared" ref="W148:X148" si="7">SUM(W146:W147)</f>
        <v>1</v>
      </c>
      <c r="X148" s="34">
        <f t="shared" si="7"/>
        <v>1</v>
      </c>
      <c r="Y148" s="34">
        <f>SUM(Y146:Y147)</f>
        <v>1</v>
      </c>
      <c r="Z148" s="34">
        <f>SUM(Z146:Z147)</f>
        <v>1</v>
      </c>
    </row>
    <row r="155" spans="3:26" x14ac:dyDescent="0.2">
      <c r="V155" s="6"/>
      <c r="W155" s="35"/>
      <c r="X155" s="6"/>
      <c r="Y155" s="35"/>
      <c r="Z155" s="6"/>
    </row>
    <row r="156" spans="3:26" x14ac:dyDescent="0.2">
      <c r="V156" s="35"/>
      <c r="W156" s="35"/>
      <c r="X156" s="35"/>
      <c r="Y156" s="35"/>
      <c r="Z156" s="35"/>
    </row>
    <row r="157" spans="3:26" x14ac:dyDescent="0.2">
      <c r="V157" s="6"/>
      <c r="W157" s="35"/>
      <c r="X157" s="6"/>
      <c r="Y157" s="35"/>
      <c r="Z157" s="6"/>
    </row>
  </sheetData>
  <sortState xmlns:xlrd2="http://schemas.microsoft.com/office/spreadsheetml/2017/richdata2" ref="A2:S33">
    <sortCondition descending="1" ref="S2:S33"/>
  </sortState>
  <mergeCells count="17">
    <mergeCell ref="M81:M82"/>
    <mergeCell ref="Q81:Q82"/>
    <mergeCell ref="S81:S82"/>
    <mergeCell ref="T81:T82"/>
    <mergeCell ref="U81:U82"/>
    <mergeCell ref="L81:L82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Delitos Sexuales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Carmen Díaz Rojas</cp:lastModifiedBy>
  <dcterms:created xsi:type="dcterms:W3CDTF">2016-08-08T16:57:10Z</dcterms:created>
  <dcterms:modified xsi:type="dcterms:W3CDTF">2019-08-23T15:19:31Z</dcterms:modified>
</cp:coreProperties>
</file>