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xr:revisionPtr revIDLastSave="0" documentId="8_{13349086-D1F7-422C-AB79-FE89B55A652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elitos Sexuales" sheetId="1" r:id="rId1"/>
  </sheets>
  <definedNames>
    <definedName name="_xlnm._FilterDatabase" localSheetId="0" hidden="1">'Delitos Sexuales'!$A$1:$AR$35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195" i="1" l="1"/>
  <c r="P195" i="1"/>
  <c r="N195" i="1"/>
  <c r="BF194" i="1" s="1"/>
  <c r="L195" i="1"/>
  <c r="K195" i="1"/>
  <c r="BC194" i="1" s="1"/>
  <c r="J195" i="1"/>
  <c r="I195" i="1"/>
  <c r="H195" i="1"/>
  <c r="G195" i="1"/>
  <c r="F195" i="1"/>
  <c r="E195" i="1"/>
  <c r="AW194" i="1" s="1"/>
  <c r="D195" i="1"/>
  <c r="C195" i="1"/>
  <c r="AU194" i="1" s="1"/>
  <c r="BD194" i="1"/>
  <c r="BB194" i="1"/>
  <c r="BA194" i="1"/>
  <c r="AZ194" i="1"/>
  <c r="AY194" i="1"/>
  <c r="AX194" i="1"/>
  <c r="AV194" i="1"/>
  <c r="O194" i="1"/>
  <c r="O195" i="1" s="1"/>
  <c r="BG193" i="1" s="1"/>
  <c r="N194" i="1"/>
  <c r="M194" i="1"/>
  <c r="BE194" i="1" s="1"/>
  <c r="BE193" i="1"/>
  <c r="BE195" i="1" s="1"/>
  <c r="BD193" i="1"/>
  <c r="BD195" i="1" s="1"/>
  <c r="BB193" i="1"/>
  <c r="BA193" i="1"/>
  <c r="BA195" i="1" s="1"/>
  <c r="AZ193" i="1"/>
  <c r="AZ195" i="1" s="1"/>
  <c r="AY193" i="1"/>
  <c r="AY195" i="1" s="1"/>
  <c r="AX193" i="1"/>
  <c r="AX195" i="1" s="1"/>
  <c r="AV193" i="1"/>
  <c r="AV195" i="1" s="1"/>
  <c r="Q128" i="1"/>
  <c r="C143" i="1" s="1"/>
  <c r="P128" i="1"/>
  <c r="O128" i="1"/>
  <c r="N128" i="1"/>
  <c r="M128" i="1"/>
  <c r="C142" i="1" s="1"/>
  <c r="L128" i="1"/>
  <c r="K128" i="1"/>
  <c r="C145" i="1" s="1"/>
  <c r="J128" i="1"/>
  <c r="C146" i="1" s="1"/>
  <c r="I128" i="1"/>
  <c r="C144" i="1" s="1"/>
  <c r="H128" i="1"/>
  <c r="G128" i="1"/>
  <c r="C141" i="1" s="1"/>
  <c r="F128" i="1"/>
  <c r="E128" i="1"/>
  <c r="C140" i="1" s="1"/>
  <c r="D128" i="1"/>
  <c r="C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2" i="1"/>
  <c r="B111" i="1"/>
  <c r="B110" i="1"/>
  <c r="B109" i="1"/>
  <c r="B108" i="1"/>
  <c r="B107" i="1"/>
  <c r="B106" i="1"/>
  <c r="B105" i="1"/>
  <c r="B104" i="1"/>
  <c r="B103" i="1"/>
  <c r="B102" i="1"/>
  <c r="B128" i="1" s="1"/>
  <c r="AR45" i="1"/>
  <c r="AR44" i="1"/>
  <c r="AR43" i="1"/>
  <c r="AR42" i="1"/>
  <c r="AR41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X35" i="1" s="1"/>
  <c r="E35" i="1"/>
  <c r="D35" i="1"/>
  <c r="C35" i="1"/>
  <c r="B35" i="1"/>
  <c r="X33" i="1"/>
  <c r="X32" i="1"/>
  <c r="X31" i="1"/>
  <c r="X30" i="1"/>
  <c r="X29" i="1"/>
  <c r="X28" i="1"/>
  <c r="X27" i="1"/>
  <c r="X26" i="1"/>
  <c r="Y26" i="1" s="1"/>
  <c r="X25" i="1"/>
  <c r="Y25" i="1" s="1"/>
  <c r="X24" i="1"/>
  <c r="Y24" i="1" s="1"/>
  <c r="X23" i="1"/>
  <c r="Y23" i="1" s="1"/>
  <c r="X22" i="1"/>
  <c r="X21" i="1"/>
  <c r="X20" i="1"/>
  <c r="X19" i="1"/>
  <c r="X18" i="1"/>
  <c r="X17" i="1"/>
  <c r="X16" i="1"/>
  <c r="X15" i="1"/>
  <c r="X14" i="1"/>
  <c r="Y14" i="1" s="1"/>
  <c r="X13" i="1"/>
  <c r="Y13" i="1" s="1"/>
  <c r="X12" i="1"/>
  <c r="Y12" i="1" s="1"/>
  <c r="X11" i="1"/>
  <c r="Y11" i="1" s="1"/>
  <c r="X10" i="1"/>
  <c r="X9" i="1"/>
  <c r="X8" i="1"/>
  <c r="X7" i="1"/>
  <c r="X6" i="1"/>
  <c r="X5" i="1"/>
  <c r="X4" i="1"/>
  <c r="X3" i="1"/>
  <c r="X2" i="1"/>
  <c r="Y2" i="1" s="1"/>
  <c r="Y28" i="1" l="1"/>
  <c r="Y22" i="1"/>
  <c r="Y16" i="1"/>
  <c r="Y10" i="1"/>
  <c r="Y4" i="1"/>
  <c r="Y3" i="1"/>
  <c r="Y15" i="1"/>
  <c r="Y27" i="1"/>
  <c r="BG195" i="1"/>
  <c r="C147" i="1"/>
  <c r="Y5" i="1"/>
  <c r="Y17" i="1"/>
  <c r="Y29" i="1"/>
  <c r="Y6" i="1"/>
  <c r="Y18" i="1"/>
  <c r="Y30" i="1"/>
  <c r="Y7" i="1"/>
  <c r="Y19" i="1"/>
  <c r="Y31" i="1"/>
  <c r="Y8" i="1"/>
  <c r="Y20" i="1"/>
  <c r="Y32" i="1"/>
  <c r="Y9" i="1"/>
  <c r="Y21" i="1"/>
  <c r="Y33" i="1"/>
  <c r="BC193" i="1"/>
  <c r="BC195" i="1" s="1"/>
  <c r="BF193" i="1"/>
  <c r="BF195" i="1" s="1"/>
  <c r="AU193" i="1"/>
  <c r="AU195" i="1" s="1"/>
  <c r="AW193" i="1"/>
  <c r="AW195" i="1" s="1"/>
  <c r="BG194" i="1"/>
</calcChain>
</file>

<file path=xl/sharedStrings.xml><?xml version="1.0" encoding="utf-8"?>
<sst xmlns="http://schemas.openxmlformats.org/spreadsheetml/2006/main" count="329" uniqueCount="105">
  <si>
    <t>Delito (adultos)</t>
  </si>
  <si>
    <t>Total por delito</t>
  </si>
  <si>
    <t>Abusos sexuales contra personas menores de edad e incapaces</t>
  </si>
  <si>
    <t>Violación</t>
  </si>
  <si>
    <t>Relaciones sexuales con personas menores de edad</t>
  </si>
  <si>
    <t>Abusos sexuales contra menor e incapaces (tentativa de)</t>
  </si>
  <si>
    <t>Abusos sexuales contra las personas mayores de edad</t>
  </si>
  <si>
    <t>Relaciones sexuales con menores (tentativa de)</t>
  </si>
  <si>
    <t>Abusos deshonestos</t>
  </si>
  <si>
    <t>-</t>
  </si>
  <si>
    <t>Abusos sexuales contra mayor (tentativa de)</t>
  </si>
  <si>
    <t>Corrupción de menores de edad o incapaz</t>
  </si>
  <si>
    <t>Proxenetismo</t>
  </si>
  <si>
    <t>Violación (tentativa de)</t>
  </si>
  <si>
    <t>Relaciones sexuales remuneradas con menores de edad</t>
  </si>
  <si>
    <t>Difusión de pornografía</t>
  </si>
  <si>
    <t>Violación calificada</t>
  </si>
  <si>
    <t>Trata de personas</t>
  </si>
  <si>
    <t>Rapto como delito de acción pública</t>
  </si>
  <si>
    <t>Proxenetismo Agravado</t>
  </si>
  <si>
    <t>Relaciones sexuales remunerados con personas menores de edad (tentativa de)</t>
  </si>
  <si>
    <t>Fabricación, produción o reproducción de pornografía</t>
  </si>
  <si>
    <t>Corrupción de menores agravada</t>
  </si>
  <si>
    <t>Seducción o encuentros con menores por medios electrónicos</t>
  </si>
  <si>
    <t>Tenencia de material pornográfico</t>
  </si>
  <si>
    <t>Rapto Impropio</t>
  </si>
  <si>
    <t>Violación (cómplice de)</t>
  </si>
  <si>
    <t>Rapto propio</t>
  </si>
  <si>
    <t>Abusos deshonestos (tentativa de)</t>
  </si>
  <si>
    <t>Rufianería</t>
  </si>
  <si>
    <t>Total delitos sexuales por año</t>
  </si>
  <si>
    <t>Delito</t>
  </si>
  <si>
    <t>TOTAL</t>
  </si>
  <si>
    <t>Primero San José</t>
  </si>
  <si>
    <t>Segundo San José</t>
  </si>
  <si>
    <t>Tercero San José</t>
  </si>
  <si>
    <t>Primero Alajuela</t>
  </si>
  <si>
    <t>Segundo Alajuela</t>
  </si>
  <si>
    <t>Tercero Alajuela</t>
  </si>
  <si>
    <t>Cartago</t>
  </si>
  <si>
    <t>Heredia</t>
  </si>
  <si>
    <t>Primero Guanacaste</t>
  </si>
  <si>
    <t>Segundo Guanacaste</t>
  </si>
  <si>
    <t>Puntarenas</t>
  </si>
  <si>
    <t>Primero Zona Sur</t>
  </si>
  <si>
    <t>Segundo Zona Sur</t>
  </si>
  <si>
    <t>Primero Zona Atlántica</t>
  </si>
  <si>
    <t>Segundo Zona Atlática</t>
  </si>
  <si>
    <t>San José</t>
  </si>
  <si>
    <t>Alajuela</t>
  </si>
  <si>
    <t>Guanacaste</t>
  </si>
  <si>
    <t xml:space="preserve">Actos sexuales remunerados con personas menores de edad </t>
  </si>
  <si>
    <t>Actos sexuales remunerados con personas menores de edad (tentativa de)</t>
  </si>
  <si>
    <t>Provincia</t>
  </si>
  <si>
    <t>Delitos Sexuales</t>
  </si>
  <si>
    <t xml:space="preserve">Puntarenas </t>
  </si>
  <si>
    <t>Sentencias</t>
  </si>
  <si>
    <t>Absolutoria</t>
  </si>
  <si>
    <t>Condenatoria</t>
  </si>
  <si>
    <t>Total</t>
  </si>
  <si>
    <t>Rapto con fin de matrimonio</t>
  </si>
  <si>
    <t>Participación de terceros relacionados con la víctima que abusen de su autoridad o cargo</t>
  </si>
  <si>
    <t>% Participación</t>
  </si>
  <si>
    <t>--</t>
  </si>
  <si>
    <t>Limón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</si>
  <si>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</si>
  <si>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</si>
  <si>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</si>
  <si>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</si>
  <si>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</si>
  <si>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</si>
  <si>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</si>
  <si>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</si>
  <si>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</si>
  <si>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</si>
  <si>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</si>
  <si>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Columna1</t>
  </si>
  <si>
    <t>Columna2</t>
  </si>
  <si>
    <t>Columna3</t>
  </si>
  <si>
    <t>Seducción o Encuentros con Personas Menores de Edad</t>
  </si>
  <si>
    <t>2021</t>
  </si>
  <si>
    <t>Columna4</t>
  </si>
  <si>
    <t>2022</t>
  </si>
  <si>
    <t>Columna22</t>
  </si>
  <si>
    <t>Columna23</t>
  </si>
  <si>
    <t>2023</t>
  </si>
  <si>
    <t>Abusos Sexuales Personas  Mayores de Edad</t>
  </si>
  <si>
    <t>Abusos Sexuales Personas Menores Edad e Incapaces</t>
  </si>
  <si>
    <t>Actos Sexuales Remunerados con Persona Menor de Edad</t>
  </si>
  <si>
    <t>Corrupción</t>
  </si>
  <si>
    <t>Corrupción Agravada</t>
  </si>
  <si>
    <t>Difusión de Pornografía</t>
  </si>
  <si>
    <t>Fabricación o Producción de  Pornografía</t>
  </si>
  <si>
    <t>Rapto Propio</t>
  </si>
  <si>
    <t>Relaciones Sexuales Personas Menores de Edad</t>
  </si>
  <si>
    <t>Relaciones Sexuales Personas Menores de Edad (Inc 1, art. 159)</t>
  </si>
  <si>
    <t>Relaciones Sexuales Personas Menores de Edad (Inc 2, art. 159)</t>
  </si>
  <si>
    <t>Relaciones Sexuales Personas Menores de Edad (Inc 3, art. 159)</t>
  </si>
  <si>
    <t>Tentativa de Abuso Sexual contra Mayor de Edad</t>
  </si>
  <si>
    <t>Tentativa de Abuso Sexual contra Menor o Incapaz</t>
  </si>
  <si>
    <t>Tentativa de Relaciones Sexuales con Menor o Incapaz</t>
  </si>
  <si>
    <t>Tentativa de Relaciones Sexuales Remuneradas con  Menor o Incapaz</t>
  </si>
  <si>
    <t>TRATA DE PERSONAS</t>
  </si>
  <si>
    <t>Violación Calificada</t>
  </si>
  <si>
    <t>Relaciones Remuneradas Personas Menores de 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</si>
</sst>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Segoe UI Semilight"/>
      <family val="2"/>
    </font>
    <font>
      <sz val="10"/>
      <color theme="1"/>
      <name val="Segoe UI Semilight"/>
      <family val="2"/>
    </font>
    <font>
      <sz val="8"/>
      <color theme="0"/>
      <name val="Arial"/>
      <family val="2"/>
    </font>
    <font>
      <sz val="10"/>
      <color theme="1" tint="0.34998626667073579"/>
      <name val="Segoe UI Semilight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Segoe UI Semilight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9611C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164" fontId="5" fillId="0" borderId="0" applyFont="0" applyFill="0" applyBorder="0" applyAlignment="0" applyProtection="0"/>
    <xf numFmtId="0" fontId="1" fillId="0" borderId="0"/>
    <xf numFmtId="0" fontId="14" fillId="0" borderId="0"/>
    <xf numFmtId="0" fontId="15" fillId="0" borderId="0"/>
  </cellStyleXfs>
  <cellXfs count="56">
    <xf numFmtId="0" fontId="0" fillId="0" borderId="0" xfId="0"/>
    <xf numFmtId="0" fontId="0" fillId="4" borderId="0" xfId="0" applyFill="1" applyAlignment="1">
      <alignment horizontal="center" vertical="center"/>
    </xf>
    <xf numFmtId="0" fontId="0" fillId="4" borderId="0" xfId="0" applyFill="1"/>
    <xf numFmtId="166" fontId="3" fillId="4" borderId="0" xfId="2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4" borderId="0" xfId="3" applyFont="1" applyFill="1"/>
    <xf numFmtId="37" fontId="7" fillId="5" borderId="0" xfId="1" applyNumberFormat="1" applyFont="1" applyFill="1" applyBorder="1" applyAlignment="1" applyProtection="1">
      <alignment horizontal="center" vertical="center"/>
    </xf>
    <xf numFmtId="37" fontId="7" fillId="5" borderId="0" xfId="1" applyNumberFormat="1" applyFont="1" applyFill="1" applyBorder="1" applyAlignment="1">
      <alignment horizontal="center" vertical="center"/>
    </xf>
    <xf numFmtId="37" fontId="8" fillId="4" borderId="0" xfId="1" applyNumberFormat="1" applyFont="1" applyFill="1" applyBorder="1" applyAlignment="1">
      <alignment horizontal="center" vertical="center"/>
    </xf>
    <xf numFmtId="165" fontId="6" fillId="3" borderId="0" xfId="0" applyNumberFormat="1" applyFont="1" applyFill="1" applyAlignment="1">
      <alignment horizontal="center" vertical="center"/>
    </xf>
    <xf numFmtId="0" fontId="7" fillId="5" borderId="0" xfId="3" applyFont="1" applyFill="1" applyAlignment="1">
      <alignment horizontal="left"/>
    </xf>
    <xf numFmtId="37" fontId="7" fillId="4" borderId="0" xfId="1" applyNumberFormat="1" applyFont="1" applyFill="1" applyBorder="1" applyAlignment="1">
      <alignment horizontal="center" vertical="center"/>
    </xf>
    <xf numFmtId="3" fontId="7" fillId="5" borderId="0" xfId="3" applyNumberFormat="1" applyFont="1" applyFill="1" applyAlignment="1">
      <alignment horizontal="left" wrapText="1"/>
    </xf>
    <xf numFmtId="0" fontId="7" fillId="4" borderId="0" xfId="3" applyFont="1" applyFill="1" applyAlignment="1">
      <alignment horizontal="left"/>
    </xf>
    <xf numFmtId="3" fontId="7" fillId="4" borderId="0" xfId="3" applyNumberFormat="1" applyFont="1" applyFill="1" applyAlignment="1">
      <alignment horizontal="left" wrapText="1"/>
    </xf>
    <xf numFmtId="37" fontId="6" fillId="3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10" fontId="0" fillId="4" borderId="0" xfId="2" applyNumberFormat="1" applyFont="1" applyFill="1" applyBorder="1" applyAlignment="1">
      <alignment horizontal="center" vertical="center"/>
    </xf>
    <xf numFmtId="10" fontId="3" fillId="7" borderId="0" xfId="2" applyNumberFormat="1" applyFont="1" applyFill="1" applyBorder="1" applyAlignment="1">
      <alignment horizontal="center" vertical="center"/>
    </xf>
    <xf numFmtId="3" fontId="0" fillId="4" borderId="0" xfId="0" applyNumberFormat="1" applyFill="1" applyAlignment="1">
      <alignment horizontal="center" vertical="center"/>
    </xf>
    <xf numFmtId="166" fontId="2" fillId="4" borderId="0" xfId="2" applyNumberFormat="1" applyFont="1" applyFill="1" applyBorder="1" applyAlignment="1">
      <alignment horizontal="center" vertical="center"/>
    </xf>
    <xf numFmtId="166" fontId="0" fillId="4" borderId="0" xfId="0" applyNumberForma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/>
    </xf>
    <xf numFmtId="0" fontId="11" fillId="8" borderId="0" xfId="0" applyFont="1" applyFill="1" applyAlignment="1">
      <alignment horizontal="center" vertical="center"/>
    </xf>
    <xf numFmtId="0" fontId="12" fillId="4" borderId="0" xfId="0" applyFont="1" applyFill="1"/>
    <xf numFmtId="3" fontId="12" fillId="4" borderId="0" xfId="1" applyNumberFormat="1" applyFont="1" applyFill="1" applyBorder="1" applyAlignment="1">
      <alignment horizontal="center"/>
    </xf>
    <xf numFmtId="0" fontId="0" fillId="8" borderId="0" xfId="0" applyFill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0" fillId="8" borderId="0" xfId="0" applyFont="1" applyFill="1" applyAlignment="1">
      <alignment horizontal="center"/>
    </xf>
    <xf numFmtId="0" fontId="10" fillId="4" borderId="0" xfId="0" applyFont="1" applyFill="1" applyAlignment="1">
      <alignment horizontal="center" vertical="center"/>
    </xf>
    <xf numFmtId="3" fontId="10" fillId="4" borderId="0" xfId="1" applyNumberFormat="1" applyFont="1" applyFill="1" applyBorder="1" applyAlignment="1">
      <alignment horizontal="center" vertical="center"/>
    </xf>
    <xf numFmtId="3" fontId="10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3" fontId="10" fillId="4" borderId="1" xfId="1" applyNumberFormat="1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3" fontId="10" fillId="4" borderId="0" xfId="0" applyNumberFormat="1" applyFont="1" applyFill="1" applyAlignment="1">
      <alignment horizontal="center"/>
    </xf>
    <xf numFmtId="0" fontId="0" fillId="4" borderId="1" xfId="0" applyFill="1" applyBorder="1" applyAlignment="1">
      <alignment horizontal="center" vertical="center"/>
    </xf>
    <xf numFmtId="166" fontId="2" fillId="4" borderId="1" xfId="2" applyNumberFormat="1" applyFont="1" applyFill="1" applyBorder="1" applyAlignment="1">
      <alignment horizontal="center" vertical="center"/>
    </xf>
    <xf numFmtId="37" fontId="7" fillId="4" borderId="0" xfId="1" applyNumberFormat="1" applyFont="1" applyFill="1" applyBorder="1" applyAlignment="1" applyProtection="1">
      <alignment horizontal="center" vertical="center"/>
    </xf>
    <xf numFmtId="37" fontId="0" fillId="4" borderId="0" xfId="0" applyNumberFormat="1" applyFill="1" applyAlignment="1">
      <alignment horizontal="center"/>
    </xf>
    <xf numFmtId="3" fontId="10" fillId="4" borderId="1" xfId="0" applyNumberFormat="1" applyFont="1" applyFill="1" applyBorder="1" applyAlignment="1">
      <alignment horizontal="center"/>
    </xf>
    <xf numFmtId="37" fontId="7" fillId="9" borderId="0" xfId="1" applyNumberFormat="1" applyFont="1" applyFill="1" applyBorder="1" applyAlignment="1">
      <alignment horizontal="center" vertical="center"/>
    </xf>
    <xf numFmtId="37" fontId="8" fillId="9" borderId="0" xfId="1" applyNumberFormat="1" applyFont="1" applyFill="1" applyBorder="1" applyAlignment="1">
      <alignment horizontal="center" vertical="center"/>
    </xf>
    <xf numFmtId="165" fontId="6" fillId="9" borderId="0" xfId="0" applyNumberFormat="1" applyFont="1" applyFill="1" applyAlignment="1">
      <alignment horizontal="center" vertical="center"/>
    </xf>
    <xf numFmtId="10" fontId="3" fillId="9" borderId="0" xfId="2" applyNumberFormat="1" applyFont="1" applyFill="1" applyBorder="1" applyAlignment="1">
      <alignment horizontal="center" vertical="center"/>
    </xf>
    <xf numFmtId="37" fontId="7" fillId="9" borderId="0" xfId="1" applyNumberFormat="1" applyFont="1" applyFill="1" applyBorder="1" applyAlignment="1" applyProtection="1">
      <alignment horizontal="center" vertical="center"/>
    </xf>
    <xf numFmtId="0" fontId="7" fillId="9" borderId="0" xfId="3" applyFont="1" applyFill="1"/>
    <xf numFmtId="3" fontId="16" fillId="4" borderId="0" xfId="0" applyNumberFormat="1" applyFont="1" applyFill="1" applyAlignment="1">
      <alignment horizontal="center"/>
    </xf>
    <xf numFmtId="0" fontId="17" fillId="8" borderId="0" xfId="0" applyFont="1" applyFill="1" applyAlignment="1">
      <alignment horizontal="center" vertical="center" wrapText="1"/>
    </xf>
  </cellXfs>
  <cellStyles count="8">
    <cellStyle name="Comma 2" xfId="4" xr:uid="{00000000-0005-0000-0000-000000000000}"/>
    <cellStyle name="Millares" xfId="1" builtinId="3"/>
    <cellStyle name="Normal" xfId="0" builtinId="0"/>
    <cellStyle name="Normal 2" xfId="5" xr:uid="{00000000-0005-0000-0000-000003000000}"/>
    <cellStyle name="Normal 3" xfId="6" xr:uid="{32BA0FAC-A597-453A-BC6C-93CAAC39AB37}"/>
    <cellStyle name="Normal 4" xfId="7" xr:uid="{88000B2A-E5EA-4DDB-87B5-D7F681A6AD2F}"/>
    <cellStyle name="Normal_Entrada al sistema penal 2013 Anual" xfId="3" xr:uid="{00000000-0005-0000-0000-000004000000}"/>
    <cellStyle name="Porcentaje" xfId="2" builtinId="5"/>
  </cellStyles>
  <dxfs count="32"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E9611C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Segoe UI Semilight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Segoe UI Semilight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Segoe UI Semilight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Segoe UI Semilight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Segoe UI Semilight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Segoe UI Semilight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Segoe UI Semilight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Segoe UI Semilight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Segoe UI Semi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 Semilight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 Semilight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 Semilight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 Semilight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 Semilight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Segoe UI Semilight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Segoe UI Semilight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Segoe UI Semilight"/>
        <family val="2"/>
        <scheme val="none"/>
      </font>
      <fill>
        <patternFill patternType="solid">
          <fgColor indexed="64"/>
          <bgColor rgb="FFE9611C"/>
        </patternFill>
      </fill>
      <alignment horizontal="center" vertical="bottom" textRotation="0" wrapText="0" indent="0" justifyLastLine="0" shrinkToFit="0" readingOrder="0"/>
    </dxf>
    <dxf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0"/>
        <name val="Arial"/>
        <family val="2"/>
        <scheme val="none"/>
      </font>
      <fill>
        <patternFill patternType="solid">
          <fgColor indexed="64"/>
          <bgColor rgb="FFE9611C"/>
        </patternFill>
      </fill>
    </dxf>
  </dxfs>
  <tableStyles count="0" defaultTableStyle="TableStyleMedium9" defaultPivotStyle="PivotStyleLight16"/>
  <colors>
    <mruColors>
      <color rgb="FFE9611C"/>
      <color rgb="FF2221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haroni" panose="02010803020104030203" pitchFamily="2" charset="-79"/>
                <a:ea typeface="+mn-ea"/>
                <a:cs typeface="Aharoni" panose="02010803020104030203" pitchFamily="2" charset="-79"/>
              </a:defRPr>
            </a:pPr>
            <a:r>
              <a:rPr lang="en-US" sz="2000">
                <a:latin typeface="Aharoni" panose="02010803020104030203" pitchFamily="2" charset="-79"/>
                <a:cs typeface="Aharoni" panose="02010803020104030203" pitchFamily="2" charset="-79"/>
              </a:rPr>
              <a:t>Distribución porcentual, según provincia, de los casos</a:t>
            </a:r>
            <a:r>
              <a:rPr lang="en-US" sz="2000" baseline="0">
                <a:latin typeface="Aharoni" panose="02010803020104030203" pitchFamily="2" charset="-79"/>
                <a:cs typeface="Aharoni" panose="02010803020104030203" pitchFamily="2" charset="-79"/>
              </a:rPr>
              <a:t> </a:t>
            </a:r>
            <a:r>
              <a:rPr lang="en-US" sz="2000">
                <a:latin typeface="Aharoni" panose="02010803020104030203" pitchFamily="2" charset="-79"/>
                <a:cs typeface="Aharoni" panose="02010803020104030203" pitchFamily="2" charset="-79"/>
              </a:rPr>
              <a:t>entrados en las Fiscalías Penales de Adultos por delitos sexuales. </a:t>
            </a:r>
          </a:p>
          <a:p>
            <a:pPr>
              <a:defRPr sz="2000">
                <a:latin typeface="Aharoni" panose="02010803020104030203" pitchFamily="2" charset="-79"/>
                <a:cs typeface="Aharoni" panose="02010803020104030203" pitchFamily="2" charset="-79"/>
              </a:defRPr>
            </a:pPr>
            <a:r>
              <a:rPr lang="en-US" sz="2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haroni" panose="02010803020104030203" pitchFamily="2" charset="-79"/>
                <a:ea typeface="+mn-ea"/>
                <a:cs typeface="Aharoni" panose="02010803020104030203" pitchFamily="2" charset="-79"/>
              </a:rPr>
              <a:t>Periodo 2024</a:t>
            </a:r>
            <a:r>
              <a:rPr lang="en-US" sz="2000">
                <a:latin typeface="Aharoni" panose="02010803020104030203" pitchFamily="2" charset="-79"/>
                <a:cs typeface="Aharoni" panose="02010803020104030203" pitchFamily="2" charset="-79"/>
              </a:rPr>
              <a:t>.</a:t>
            </a:r>
          </a:p>
        </c:rich>
      </c:tx>
      <c:layout>
        <c:manualLayout>
          <c:xMode val="edge"/>
          <c:yMode val="edge"/>
          <c:x val="0.13085655808754465"/>
          <c:y val="1.6276698752269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haroni" panose="02010803020104030203" pitchFamily="2" charset="-79"/>
              <a:ea typeface="+mn-ea"/>
              <a:cs typeface="Aharoni" panose="02010803020104030203" pitchFamily="2" charset="-79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0.32343743588866142"/>
          <c:y val="0.22786095616549309"/>
          <c:w val="0.38477069258601737"/>
          <c:h val="0.64781895863119809"/>
        </c:manualLayout>
      </c:layout>
      <c:doughnutChart>
        <c:varyColors val="1"/>
        <c:ser>
          <c:idx val="0"/>
          <c:order val="0"/>
          <c:tx>
            <c:strRef>
              <c:f>'Delitos Sexuales'!$C$139</c:f>
              <c:strCache>
                <c:ptCount val="1"/>
                <c:pt idx="0">
                  <c:v>Delitos Sexuales</c:v>
                </c:pt>
              </c:strCache>
            </c:strRef>
          </c:tx>
          <c:dPt>
            <c:idx val="0"/>
            <c:bubble3D val="0"/>
            <c:spPr>
              <a:solidFill>
                <a:srgbClr val="E9611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324-4211-8BB3-7196B68ED15E}"/>
              </c:ext>
            </c:extLst>
          </c:dPt>
          <c:dPt>
            <c:idx val="1"/>
            <c:bubble3D val="0"/>
            <c:spPr>
              <a:solidFill>
                <a:srgbClr val="22212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24-4211-8BB3-7196B68ED15E}"/>
              </c:ext>
            </c:extLst>
          </c:dPt>
          <c:dPt>
            <c:idx val="2"/>
            <c:bubble3D val="0"/>
            <c:spPr>
              <a:solidFill>
                <a:schemeClr val="tx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324-4211-8BB3-7196B68ED1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24-4211-8BB3-7196B68ED15E}"/>
              </c:ext>
            </c:extLst>
          </c:dPt>
          <c:dPt>
            <c:idx val="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324-4211-8BB3-7196B68ED15E}"/>
              </c:ext>
            </c:extLst>
          </c:dPt>
          <c:dPt>
            <c:idx val="5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24-4211-8BB3-7196B68ED15E}"/>
              </c:ext>
            </c:extLst>
          </c:dPt>
          <c:dPt>
            <c:idx val="6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B324-4211-8BB3-7196B68ED15E}"/>
              </c:ext>
            </c:extLst>
          </c:dPt>
          <c:dLbls>
            <c:dLbl>
              <c:idx val="0"/>
              <c:layout>
                <c:manualLayout>
                  <c:x val="-2.8481007927006301E-2"/>
                  <c:y val="-6.03840413844642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24-4211-8BB3-7196B68ED15E}"/>
                </c:ext>
              </c:extLst>
            </c:dLbl>
            <c:dLbl>
              <c:idx val="1"/>
              <c:layout>
                <c:manualLayout>
                  <c:x val="5.2742607272233753E-2"/>
                  <c:y val="-1.776001217190125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24-4211-8BB3-7196B68ED15E}"/>
                </c:ext>
              </c:extLst>
            </c:dLbl>
            <c:dLbl>
              <c:idx val="2"/>
              <c:layout>
                <c:manualLayout>
                  <c:x val="4.2194085817786997E-2"/>
                  <c:y val="6.92640474704148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24-4211-8BB3-7196B68ED15E}"/>
                </c:ext>
              </c:extLst>
            </c:dLbl>
            <c:dLbl>
              <c:idx val="3"/>
              <c:layout>
                <c:manualLayout>
                  <c:x val="-2.320674719978285E-2"/>
                  <c:y val="6.21600426016542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24-4211-8BB3-7196B68ED15E}"/>
                </c:ext>
              </c:extLst>
            </c:dLbl>
            <c:dLbl>
              <c:idx val="4"/>
              <c:layout>
                <c:manualLayout>
                  <c:x val="-4.430379010867639E-2"/>
                  <c:y val="4.08480279953727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24-4211-8BB3-7196B68ED15E}"/>
                </c:ext>
              </c:extLst>
            </c:dLbl>
            <c:dLbl>
              <c:idx val="5"/>
              <c:layout>
                <c:manualLayout>
                  <c:x val="-6.4345980872125175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24-4211-8BB3-7196B68ED15E}"/>
                </c:ext>
              </c:extLst>
            </c:dLbl>
            <c:dLbl>
              <c:idx val="6"/>
              <c:layout>
                <c:manualLayout>
                  <c:x val="-5.3797459417678425E-2"/>
                  <c:y val="-3.01920206922321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24-4211-8BB3-7196B68ED1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haroni" panose="02010803020104030203" pitchFamily="2" charset="-79"/>
                    <a:ea typeface="+mn-ea"/>
                    <a:cs typeface="Aharoni" panose="02010803020104030203" pitchFamily="2" charset="-79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'Delitos Sexuales'!$B$140:$B$146</c:f>
              <c:strCache>
                <c:ptCount val="7"/>
                <c:pt idx="0">
                  <c:v>San José</c:v>
                </c:pt>
                <c:pt idx="1">
                  <c:v>Alajuela</c:v>
                </c:pt>
                <c:pt idx="2">
                  <c:v>Puntarenas </c:v>
                </c:pt>
                <c:pt idx="3">
                  <c:v>Limón</c:v>
                </c:pt>
                <c:pt idx="4">
                  <c:v>Cartago</c:v>
                </c:pt>
                <c:pt idx="5">
                  <c:v>Guanacaste</c:v>
                </c:pt>
                <c:pt idx="6">
                  <c:v>Heredia</c:v>
                </c:pt>
              </c:strCache>
            </c:strRef>
          </c:cat>
          <c:val>
            <c:numRef>
              <c:f>'Delitos Sexuales'!$C$140:$C$146</c:f>
              <c:numCache>
                <c:formatCode>#,##0</c:formatCode>
                <c:ptCount val="7"/>
                <c:pt idx="0">
                  <c:v>3888</c:v>
                </c:pt>
                <c:pt idx="1">
                  <c:v>2885</c:v>
                </c:pt>
                <c:pt idx="2">
                  <c:v>777</c:v>
                </c:pt>
                <c:pt idx="3">
                  <c:v>1543</c:v>
                </c:pt>
                <c:pt idx="4">
                  <c:v>1565</c:v>
                </c:pt>
                <c:pt idx="5">
                  <c:v>1045</c:v>
                </c:pt>
                <c:pt idx="6">
                  <c:v>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A2-4258-AB12-53C64C153A2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10"/>
        <c:holeSize val="8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en-US" b="1"/>
              <a:t>Cantidad de sentencias dictadas en los Tribunales Penales de Adultos por delitos sexuales.</a:t>
            </a:r>
          </a:p>
          <a:p>
            <a:pPr>
              <a:defRPr b="1"/>
            </a:pPr>
            <a:r>
              <a:rPr lang="en-US" b="1"/>
              <a:t>Periodo 2018-2023.</a:t>
            </a:r>
          </a:p>
        </c:rich>
      </c:tx>
      <c:layout>
        <c:manualLayout>
          <c:xMode val="edge"/>
          <c:yMode val="edge"/>
          <c:x val="0.2265822948274297"/>
          <c:y val="4.1589300743040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2.0452024008790412E-2"/>
          <c:y val="0.17097787252715585"/>
          <c:w val="0.96636843472267875"/>
          <c:h val="0.68994584913090373"/>
        </c:manualLayout>
      </c:layout>
      <c:lineChart>
        <c:grouping val="standard"/>
        <c:varyColors val="0"/>
        <c:ser>
          <c:idx val="1"/>
          <c:order val="0"/>
          <c:tx>
            <c:strRef>
              <c:f>'Delitos Sexuales'!$B$193</c:f>
              <c:strCache>
                <c:ptCount val="1"/>
                <c:pt idx="0">
                  <c:v>Absolutoria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2.1899811578773316E-2"/>
                  <c:y val="-4.276438147412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74-42B7-965A-DC2A6652E7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'Delitos Sexuales'!$K$192:$P$192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strCache>
            </c:strRef>
          </c:cat>
          <c:val>
            <c:numRef>
              <c:f>'Delitos Sexuales'!$K$193:$P$193</c:f>
              <c:numCache>
                <c:formatCode>General</c:formatCode>
                <c:ptCount val="6"/>
                <c:pt idx="0">
                  <c:v>652</c:v>
                </c:pt>
                <c:pt idx="1">
                  <c:v>778</c:v>
                </c:pt>
                <c:pt idx="2" formatCode="#,##0">
                  <c:v>488</c:v>
                </c:pt>
                <c:pt idx="3" formatCode="#,##0">
                  <c:v>668</c:v>
                </c:pt>
                <c:pt idx="4" formatCode="#,##0">
                  <c:v>1081</c:v>
                </c:pt>
                <c:pt idx="5" formatCode="#,##0">
                  <c:v>1050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952-4B5E-B115-8F639534C9E6}"/>
            </c:ext>
          </c:extLst>
        </c:ser>
        <c:ser>
          <c:idx val="2"/>
          <c:order val="1"/>
          <c:tx>
            <c:strRef>
              <c:f>'Delitos Sexuales'!$B$194</c:f>
              <c:strCache>
                <c:ptCount val="1"/>
                <c:pt idx="0">
                  <c:v>Condenatoria</c:v>
                </c:pt>
              </c:strCache>
            </c:strRef>
          </c:tx>
          <c:spPr>
            <a:ln w="28575" cap="rnd">
              <a:solidFill>
                <a:srgbClr val="E9611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9611C"/>
              </a:solidFill>
              <a:ln w="9525">
                <a:solidFill>
                  <a:srgbClr val="E9611C"/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1.8216192172232592E-2"/>
                  <c:y val="2.89630596521383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74-42B7-965A-DC2A6652E7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rgbClr val="E9611C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'Delitos Sexuales'!$K$192:$P$192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strCache>
            </c:strRef>
          </c:cat>
          <c:val>
            <c:numRef>
              <c:f>'Delitos Sexuales'!$K$194:$P$194</c:f>
              <c:numCache>
                <c:formatCode>General</c:formatCode>
                <c:ptCount val="6"/>
                <c:pt idx="0">
                  <c:v>871</c:v>
                </c:pt>
                <c:pt idx="1">
                  <c:v>909</c:v>
                </c:pt>
                <c:pt idx="2">
                  <c:v>638</c:v>
                </c:pt>
                <c:pt idx="3" formatCode="#,##0">
                  <c:v>798</c:v>
                </c:pt>
                <c:pt idx="4" formatCode="#,##0">
                  <c:v>963</c:v>
                </c:pt>
                <c:pt idx="5" formatCode="#,##0">
                  <c:v>981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952-4B5E-B115-8F639534C9E6}"/>
            </c:ext>
          </c:extLst>
        </c:ser>
        <c:ser>
          <c:idx val="3"/>
          <c:order val="2"/>
          <c:tx>
            <c:strRef>
              <c:f>'Delitos Sexuales'!$B$195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22212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22128"/>
              </a:solidFill>
              <a:ln w="9525">
                <a:solidFill>
                  <a:srgbClr val="222128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'Delitos Sexuales'!$K$192:$P$192</c:f>
              <c:strCach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strCache>
            </c:strRef>
          </c:cat>
          <c:val>
            <c:numRef>
              <c:f>'Delitos Sexuales'!$K$195:$P$195</c:f>
              <c:numCache>
                <c:formatCode>#,##0</c:formatCode>
                <c:ptCount val="6"/>
                <c:pt idx="0">
                  <c:v>1523</c:v>
                </c:pt>
                <c:pt idx="1">
                  <c:v>1687</c:v>
                </c:pt>
                <c:pt idx="2">
                  <c:v>1126</c:v>
                </c:pt>
                <c:pt idx="3" formatCode="General">
                  <c:v>1466</c:v>
                </c:pt>
                <c:pt idx="4" formatCode="General">
                  <c:v>2044</c:v>
                </c:pt>
                <c:pt idx="5" formatCode="General">
                  <c:v>2031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952-4B5E-B115-8F639534C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90176"/>
        <c:axId val="85891712"/>
      </c:lineChart>
      <c:catAx>
        <c:axId val="858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es-CR"/>
          </a:p>
        </c:txPr>
        <c:crossAx val="85891712"/>
        <c:crosses val="autoZero"/>
        <c:auto val="1"/>
        <c:lblAlgn val="ctr"/>
        <c:lblOffset val="100"/>
        <c:noMultiLvlLbl val="0"/>
      </c:catAx>
      <c:valAx>
        <c:axId val="858917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8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604839815425684"/>
          <c:y val="0.9071665055022784"/>
          <c:w val="0.20005078110608618"/>
          <c:h val="3.9262982076056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en-US" sz="1600" b="1">
                <a:solidFill>
                  <a:sysClr val="windowText" lastClr="000000"/>
                </a:solidFill>
              </a:rPr>
              <a:t>Entrada neta en las Fiscalías Penales de Adultos por concepto de delitos sexuales,</a:t>
            </a:r>
          </a:p>
          <a:p>
            <a:pPr>
              <a:defRPr sz="1600">
                <a:solidFill>
                  <a:sysClr val="windowText" lastClr="000000"/>
                </a:solidFill>
              </a:defRPr>
            </a:pPr>
            <a:r>
              <a:rPr lang="en-US" sz="1600" b="1">
                <a:solidFill>
                  <a:sysClr val="windowText" lastClr="000000"/>
                </a:solidFill>
              </a:rPr>
              <a:t> según los cinco delitos mayormente denunciados</a:t>
            </a:r>
          </a:p>
          <a:p>
            <a:pPr>
              <a:defRPr sz="1600">
                <a:solidFill>
                  <a:sysClr val="windowText" lastClr="000000"/>
                </a:solidFill>
              </a:defRPr>
            </a:pPr>
            <a:r>
              <a:rPr lang="en-US" sz="1600" b="1">
                <a:solidFill>
                  <a:sysClr val="windowText" lastClr="000000"/>
                </a:solidFill>
              </a:rPr>
              <a:t>Periodo 2020-2024. </a:t>
            </a:r>
          </a:p>
        </c:rich>
      </c:tx>
      <c:layout>
        <c:manualLayout>
          <c:xMode val="edge"/>
          <c:yMode val="edge"/>
          <c:x val="0.10516134538318868"/>
          <c:y val="2.4359353431054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3.7784409439472998E-2"/>
          <c:y val="0.1195751828439952"/>
          <c:w val="0.95148644004723559"/>
          <c:h val="0.73730899683384854"/>
        </c:manualLayout>
      </c:layout>
      <c:barChart>
        <c:barDir val="col"/>
        <c:grouping val="stacked"/>
        <c:varyColors val="0"/>
        <c:ser>
          <c:idx val="11"/>
          <c:order val="0"/>
          <c:tx>
            <c:strRef>
              <c:f>'Delitos Sexuales'!$A$2</c:f>
              <c:strCache>
                <c:ptCount val="1"/>
                <c:pt idx="0">
                  <c:v>Abusos sexuales contra personas menores de edad e incapaces</c:v>
                </c:pt>
              </c:strCache>
            </c:strRef>
          </c:tx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'Delitos Sexuales'!$S$1:$W$1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'Delitos Sexuales'!$S$2:$W$2</c:f>
              <c:numCache>
                <c:formatCode>#,##0_);\(#,##0\)</c:formatCode>
                <c:ptCount val="5"/>
                <c:pt idx="0">
                  <c:v>3126</c:v>
                </c:pt>
                <c:pt idx="1">
                  <c:v>3753</c:v>
                </c:pt>
                <c:pt idx="2">
                  <c:v>4292</c:v>
                </c:pt>
                <c:pt idx="3">
                  <c:v>5407</c:v>
                </c:pt>
                <c:pt idx="4">
                  <c:v>4717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8-44BB-8CCC-474275FBDAF2}"/>
            </c:ext>
          </c:extLst>
        </c:ser>
        <c:ser>
          <c:idx val="2"/>
          <c:order val="1"/>
          <c:tx>
            <c:strRef>
              <c:f>'Delitos Sexuales'!$A$3</c:f>
              <c:strCache>
                <c:ptCount val="1"/>
                <c:pt idx="0">
                  <c:v>Relaciones sexuales con personas menores de edad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'Delitos Sexuales'!$S$1:$W$1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'Delitos Sexuales'!$S$3:$W$3</c:f>
              <c:numCache>
                <c:formatCode>#,##0_);\(#,##0\)</c:formatCode>
                <c:ptCount val="5"/>
                <c:pt idx="0">
                  <c:v>2772</c:v>
                </c:pt>
                <c:pt idx="1">
                  <c:v>2463</c:v>
                </c:pt>
                <c:pt idx="2">
                  <c:v>2239</c:v>
                </c:pt>
                <c:pt idx="3">
                  <c:v>4084</c:v>
                </c:pt>
                <c:pt idx="4">
                  <c:v>4345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C8-44BB-8CCC-474275FBDAF2}"/>
            </c:ext>
          </c:extLst>
        </c:ser>
        <c:ser>
          <c:idx val="4"/>
          <c:order val="2"/>
          <c:tx>
            <c:strRef>
              <c:f>'Delitos Sexuales'!$A$4</c:f>
              <c:strCache>
                <c:ptCount val="1"/>
                <c:pt idx="0">
                  <c:v>Violación</c:v>
                </c:pt>
              </c:strCache>
            </c:strRef>
          </c:tx>
          <c:spPr>
            <a:solidFill>
              <a:srgbClr val="22212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'Delitos Sexuales'!$S$1:$W$1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'Delitos Sexuales'!$S$4:$W$4</c:f>
              <c:numCache>
                <c:formatCode>#,##0_);\(#,##0\)</c:formatCode>
                <c:ptCount val="5"/>
                <c:pt idx="0">
                  <c:v>1555</c:v>
                </c:pt>
                <c:pt idx="1">
                  <c:v>1565</c:v>
                </c:pt>
                <c:pt idx="2">
                  <c:v>1675</c:v>
                </c:pt>
                <c:pt idx="3">
                  <c:v>2264</c:v>
                </c:pt>
                <c:pt idx="4">
                  <c:v>1714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C8-44BB-8CCC-474275FBDAF2}"/>
            </c:ext>
          </c:extLst>
        </c:ser>
        <c:ser>
          <c:idx val="3"/>
          <c:order val="3"/>
          <c:tx>
            <c:strRef>
              <c:f>'Delitos Sexuales'!$A$5</c:f>
              <c:strCache>
                <c:ptCount val="1"/>
                <c:pt idx="0">
                  <c:v>Abusos sexuales contra las personas mayores de edad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'Delitos Sexuales'!$S$1:$W$1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'Delitos Sexuales'!$S$5:$W$5</c:f>
              <c:numCache>
                <c:formatCode>#,##0_);\(#,##0\)</c:formatCode>
                <c:ptCount val="5"/>
                <c:pt idx="0">
                  <c:v>649</c:v>
                </c:pt>
                <c:pt idx="1">
                  <c:v>808</c:v>
                </c:pt>
                <c:pt idx="2">
                  <c:v>770</c:v>
                </c:pt>
                <c:pt idx="3">
                  <c:v>812</c:v>
                </c:pt>
                <c:pt idx="4">
                  <c:v>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C8-44BB-8CCC-474275FBDAF2}"/>
            </c:ext>
          </c:extLst>
        </c:ser>
        <c:ser>
          <c:idx val="5"/>
          <c:order val="4"/>
          <c:tx>
            <c:strRef>
              <c:f>'Delitos Sexuales'!$A$6</c:f>
              <c:strCache>
                <c:ptCount val="1"/>
                <c:pt idx="0">
                  <c:v>Seducción o encuentros con menores por medios electrónicos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'Delitos Sexuales'!$S$1:$W$1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'Delitos Sexuales'!$S$7:$W$7</c:f>
              <c:numCache>
                <c:formatCode>#,##0_);\(#,##0\)</c:formatCode>
                <c:ptCount val="5"/>
                <c:pt idx="0">
                  <c:v>230</c:v>
                </c:pt>
                <c:pt idx="1">
                  <c:v>207</c:v>
                </c:pt>
                <c:pt idx="2">
                  <c:v>218</c:v>
                </c:pt>
                <c:pt idx="3">
                  <c:v>244</c:v>
                </c:pt>
                <c:pt idx="4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C8-44BB-8CCC-474275FBDAF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6646400"/>
        <c:axId val="66647936"/>
      </c:barChart>
      <c:catAx>
        <c:axId val="6664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Segoe UI Semilight" panose="020B0402040204020203" pitchFamily="34" charset="0"/>
              </a:defRPr>
            </a:pPr>
            <a:endParaRPr lang="es-CR"/>
          </a:p>
        </c:txPr>
        <c:crossAx val="66647936"/>
        <c:crosses val="autoZero"/>
        <c:auto val="1"/>
        <c:lblAlgn val="ctr"/>
        <c:lblOffset val="100"/>
        <c:noMultiLvlLbl val="0"/>
      </c:catAx>
      <c:valAx>
        <c:axId val="66647936"/>
        <c:scaling>
          <c:orientation val="minMax"/>
        </c:scaling>
        <c:delete val="1"/>
        <c:axPos val="l"/>
        <c:numFmt formatCode="#,##0_);\(#,##0\)" sourceLinked="1"/>
        <c:majorTickMark val="none"/>
        <c:minorTickMark val="none"/>
        <c:tickLblPos val="nextTo"/>
        <c:crossAx val="6664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4041248083469068E-2"/>
          <c:y val="0.90177344835839868"/>
          <c:w val="0.79869560458491728"/>
          <c:h val="6.90516822592280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28573</xdr:colOff>
      <xdr:row>135</xdr:row>
      <xdr:rowOff>76198</xdr:rowOff>
    </xdr:from>
    <xdr:to>
      <xdr:col>14</xdr:col>
      <xdr:colOff>376238</xdr:colOff>
      <xdr:row>185</xdr:row>
      <xdr:rowOff>83344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688931</xdr:colOff>
      <xdr:row>200</xdr:row>
      <xdr:rowOff>4763</xdr:rowOff>
    </xdr:from>
    <xdr:to>
      <xdr:col>14</xdr:col>
      <xdr:colOff>448849</xdr:colOff>
      <xdr:row>243</xdr:row>
      <xdr:rowOff>73069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416719</xdr:colOff>
      <xdr:row>2</xdr:row>
      <xdr:rowOff>0</xdr:rowOff>
    </xdr:from>
    <xdr:to>
      <xdr:col>32</xdr:col>
      <xdr:colOff>404953</xdr:colOff>
      <xdr:row>15</xdr:row>
      <xdr:rowOff>45384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FAC5B7D9-F91E-40AC-8CE8-A34B010A1C35}"/>
            </a:ext>
          </a:extLst>
        </xdr:cNvPr>
        <xdr:cNvSpPr/>
      </xdr:nvSpPr>
      <xdr:spPr>
        <a:xfrm>
          <a:off x="22038469" y="309563"/>
          <a:ext cx="2131359" cy="1902759"/>
        </a:xfrm>
        <a:prstGeom prst="rect">
          <a:avLst/>
        </a:prstGeom>
        <a:solidFill>
          <a:srgbClr val="E9611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CR"/>
        </a:p>
      </xdr:txBody>
    </xdr:sp>
    <xdr:clientData/>
  </xdr:twoCellAnchor>
  <xdr:twoCellAnchor>
    <xdr:from>
      <xdr:col>28</xdr:col>
      <xdr:colOff>402679</xdr:colOff>
      <xdr:row>18</xdr:row>
      <xdr:rowOff>122566</xdr:rowOff>
    </xdr:from>
    <xdr:to>
      <xdr:col>32</xdr:col>
      <xdr:colOff>390913</xdr:colOff>
      <xdr:row>31</xdr:row>
      <xdr:rowOff>1262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E36E2DD-D087-4B4C-994F-4DED5205BE87}"/>
            </a:ext>
          </a:extLst>
        </xdr:cNvPr>
        <xdr:cNvSpPr/>
      </xdr:nvSpPr>
      <xdr:spPr>
        <a:xfrm>
          <a:off x="22024429" y="2753847"/>
          <a:ext cx="2131359" cy="1902759"/>
        </a:xfrm>
        <a:prstGeom prst="rect">
          <a:avLst/>
        </a:prstGeom>
        <a:solidFill>
          <a:srgbClr val="2221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CR"/>
        </a:p>
      </xdr:txBody>
    </xdr:sp>
    <xdr:clientData/>
  </xdr:twoCellAnchor>
  <xdr:twoCellAnchor>
    <xdr:from>
      <xdr:col>2</xdr:col>
      <xdr:colOff>564242</xdr:colOff>
      <xdr:row>38</xdr:row>
      <xdr:rowOff>114824</xdr:rowOff>
    </xdr:from>
    <xdr:to>
      <xdr:col>13</xdr:col>
      <xdr:colOff>1082979</xdr:colOff>
      <xdr:row>94</xdr:row>
      <xdr:rowOff>78288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5606401D-B484-475D-9959-394B786ECF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0.28795</cdr:x>
      <cdr:y>0.96051</cdr:y>
    </cdr:from>
    <cdr:to>
      <cdr:x>0.73059</cdr:x>
      <cdr:y>1</cdr:y>
    </cdr:to>
    <cdr:pic>
      <cdr:nvPicPr>
        <cdr:cNvPr id="4" name="2 Imagen" descr="Subproceso de Estadística.png">
          <a:extLst xmlns:a="http://schemas.openxmlformats.org/drawingml/2006/main">
            <a:ext uri="{FF2B5EF4-FFF2-40B4-BE49-F238E27FC236}">
              <a16:creationId xmlns:a16="http://schemas.microsoft.com/office/drawing/2014/main" id="{29F45D93-5648-43BC-9912-5FAA84D0E0C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466818" y="6868507"/>
          <a:ext cx="5329209" cy="28238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0.42791</cdr:x>
      <cdr:y>0.95122</cdr:y>
    </cdr:from>
    <cdr:to>
      <cdr:x>0.65972</cdr:x>
      <cdr:y>0.9897</cdr:y>
    </cdr:to>
    <cdr:pic>
      <cdr:nvPicPr>
        <cdr:cNvPr id="3" name="2 Imagen" descr="Subproceso de Estadística.png">
          <a:extLst xmlns:a="http://schemas.openxmlformats.org/drawingml/2006/main">
            <a:ext uri="{FF2B5EF4-FFF2-40B4-BE49-F238E27FC236}">
              <a16:creationId xmlns:a16="http://schemas.microsoft.com/office/drawing/2014/main" id="{F0D84506-0845-47D3-ACA4-C74122B8E8C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759797" y="6099874"/>
          <a:ext cx="3661952" cy="246761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0.68075</cdr:x>
      <cdr:y>0.94927</cdr:y>
    </cdr:from>
    <cdr:to>
      <cdr:x>0.98141</cdr:x>
      <cdr:y>0.99657</cdr:y>
    </cdr:to>
    <cdr:pic>
      <cdr:nvPicPr>
        <cdr:cNvPr id="3" name="2 Imagen" descr="Subproceso de Estadística.png">
          <a:extLst xmlns:a="http://schemas.openxmlformats.org/drawingml/2006/main">
            <a:ext uri="{FF2B5EF4-FFF2-40B4-BE49-F238E27FC236}">
              <a16:creationId xmlns:a16="http://schemas.microsoft.com/office/drawing/2014/main" id="{86D65356-6AB4-479C-B204-C7545260C99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9555263" y="6495798"/>
          <a:ext cx="4220186" cy="323669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AFD2465-FC48-40FD-AC00-A244F8B0617A}" name="Tabla3" displayName="Tabla3" ref="B139:C147" totalsRowCount="1" headerRowDxfId="31">
  <autoFilter ref="B139:C146" xr:uid="{5BAA3A89-CC5C-4B34-9D67-A0656344B351}"/>
  <tableColumns count="2">
    <tableColumn id="1" xr3:uid="{55188F7E-536D-44CD-B080-39C105F8D3EA}" name="Provincia" dataDxfId="30" totalsRowDxfId="29"/>
    <tableColumn id="2" xr3:uid="{C2737138-E8A4-444D-8C5C-036C8CF8C723}" name="Delitos Sexuales" totalsRowFunction="sum" dataDxfId="28" totalsRowDxfId="27"/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1458AFD-2F2F-4C6A-82A1-4C6BF19D6552}" name="Tabla4" displayName="Tabla4" ref="B192:P195" totalsRowShown="0" headerRowDxfId="26" dataDxfId="25">
  <autoFilter ref="B192:P195" xr:uid="{F4928827-751B-4D2B-981D-034C68B686C0}"/>
  <tableColumns count="15">
    <tableColumn id="1" xr3:uid="{788E4F3D-5D87-46BA-9931-5FF636150579}" name="Sentencias" dataDxfId="24"/>
    <tableColumn id="2" xr3:uid="{1101D116-1AB6-4D45-A773-B99F38EB3F7B}" name="2010" dataDxfId="23" dataCellStyle="Millares"/>
    <tableColumn id="3" xr3:uid="{DD274684-33C4-4874-9946-B5FBB1C87449}" name="2011" dataDxfId="22" dataCellStyle="Millares"/>
    <tableColumn id="4" xr3:uid="{2AD3D2F3-5701-49C1-BD91-53CB1F4E4CEA}" name="2012" dataDxfId="21" dataCellStyle="Millares"/>
    <tableColumn id="5" xr3:uid="{00E09075-158B-44F0-9D13-F86C760C9F2E}" name="2013" dataDxfId="20" dataCellStyle="Millares"/>
    <tableColumn id="6" xr3:uid="{ACFA0FEA-8B16-427E-89E0-C537585F73E4}" name="2014" dataDxfId="19" dataCellStyle="Millares"/>
    <tableColumn id="7" xr3:uid="{CF9F3AF8-FDE2-41B4-8B96-670915F1C8E2}" name="2015" dataDxfId="18"/>
    <tableColumn id="8" xr3:uid="{EECC2463-D47F-4C55-B864-BF0A4CFE8C04}" name="2016" dataDxfId="17"/>
    <tableColumn id="9" xr3:uid="{6A1FB5A6-F0B1-433A-9161-30041B4EF1AE}" name="2017" dataDxfId="16"/>
    <tableColumn id="10" xr3:uid="{87700608-22DE-42E8-ACED-F44F89E9A532}" name="2018" dataDxfId="15"/>
    <tableColumn id="11" xr3:uid="{6DD5BFE9-777A-461C-A122-17D617F801C3}" name="2019" dataDxfId="14"/>
    <tableColumn id="12" xr3:uid="{DD547A53-2C8F-400C-810F-FC8E86ECD166}" name="2020" dataDxfId="13"/>
    <tableColumn id="13" xr3:uid="{9CC171EC-E455-4F69-BDE7-6842175D444E}" name="2021" dataDxfId="12"/>
    <tableColumn id="14" xr3:uid="{067366BF-2996-425F-9E26-FE935BEEFF42}" name="2022" dataDxfId="11"/>
    <tableColumn id="15" xr3:uid="{4C8A7E50-2D5A-40B3-9E44-C4B75A1FD4FB}" name="2023" dataDxfId="10"/>
  </tableColumns>
  <tableStyleInfo name="TableStyleMedium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04E1418-AE5B-4FB0-AAB9-BFDE6498015D}" name="Tabla5" displayName="Tabla5" ref="AN192:BG195" totalsRowShown="0" headerRowDxfId="9">
  <autoFilter ref="AN192:BG195" xr:uid="{CEC7E89E-CD68-4475-9225-D75F2E3ECDF1}"/>
  <tableColumns count="20">
    <tableColumn id="1" xr3:uid="{9EA7BFEA-E972-4EFE-B21B-C2F74D058DA6}" name="Sentencias" dataDxfId="8"/>
    <tableColumn id="2" xr3:uid="{C4B92677-BA6C-4A3E-87B7-D25A144C6D6C}" name="Columna1" dataDxfId="7"/>
    <tableColumn id="3" xr3:uid="{75410C64-D3A0-4D87-878A-50EDDEB4DC24}" name="Columna2" dataDxfId="6"/>
    <tableColumn id="20" xr3:uid="{21ECED8E-E388-4417-9CD2-1AFD06C3A2CA}" name="Columna22" dataDxfId="5"/>
    <tableColumn id="21" xr3:uid="{6D841BB6-95EF-4BA2-8D69-DA3E52D7256A}" name="Columna23" dataDxfId="4"/>
    <tableColumn id="15" xr3:uid="{8933C0E3-6209-4035-8BD9-F23CFCF85F0E}" name="Columna3" dataDxfId="3"/>
    <tableColumn id="16" xr3:uid="{EE5E0ADE-0647-4B6C-8D50-082AE9F77547}" name="Columna4" dataDxfId="2"/>
    <tableColumn id="4" xr3:uid="{5EBC3199-0AD0-47EF-B9BE-4D7DECBC256C}" name="2010"/>
    <tableColumn id="5" xr3:uid="{5B7B29F7-7F8D-4855-9054-CA52D046512D}" name="2011"/>
    <tableColumn id="6" xr3:uid="{09E6802E-224B-4383-96A2-3FEE995F48F8}" name="2012"/>
    <tableColumn id="7" xr3:uid="{CE8464EC-EB52-4CF2-8401-FF5FE9C0E39C}" name="2013"/>
    <tableColumn id="8" xr3:uid="{BA29D776-0DDA-449D-9FAA-76B9FEF18CE3}" name="2014"/>
    <tableColumn id="9" xr3:uid="{530EC74E-1E51-4DF6-9683-CE16DA915445}" name="2015"/>
    <tableColumn id="10" xr3:uid="{9CDC397E-60CC-4CE8-941E-0038FE07EFFC}" name="2016"/>
    <tableColumn id="11" xr3:uid="{8AE4F28F-D070-4A61-95A6-FBB970FC8A63}" name="2017"/>
    <tableColumn id="12" xr3:uid="{72FDD9EC-5CC3-40D3-8526-CBFF5674F2EE}" name="2018"/>
    <tableColumn id="13" xr3:uid="{4FB21FE9-A7A1-4054-A70E-F32C5EFA7421}" name="2019"/>
    <tableColumn id="14" xr3:uid="{4D877CF8-7447-4760-8736-BE8F0C026DB5}" name="2020"/>
    <tableColumn id="17" xr3:uid="{018197F0-5BF3-4ACE-84D0-6AF393B55038}" name="2021" dataDxfId="1"/>
    <tableColumn id="18" xr3:uid="{8FD9FA68-EF12-475A-90A1-7ABCA5661F96}" name="2022" data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95"/>
  <sheetViews>
    <sheetView tabSelected="1" zoomScale="80" zoomScaleNormal="80" workbookViewId="0">
      <selection activeCell="W44" sqref="W44"/>
    </sheetView>
  </sheetViews>
  <sheetFormatPr baseColWidth="10" defaultColWidth="9.33203125" defaultRowHeight="10" x14ac:dyDescent="0.2"/>
  <cols>
    <col min="1" max="1" width="82" style="2" bestFit="1" customWidth="1"/>
    <col min="2" max="2" width="15.33203125" style="4" customWidth="1"/>
    <col min="3" max="3" width="23" style="1" customWidth="1"/>
    <col min="4" max="4" width="23.44140625" style="1" customWidth="1"/>
    <col min="5" max="5" width="22.6640625" style="1" customWidth="1"/>
    <col min="6" max="6" width="21.6640625" style="1" customWidth="1"/>
    <col min="7" max="7" width="22.33203125" style="1" customWidth="1"/>
    <col min="8" max="8" width="21.44140625" style="1" customWidth="1"/>
    <col min="9" max="10" width="12.6640625" style="1" customWidth="1"/>
    <col min="11" max="11" width="25.6640625" style="4" customWidth="1"/>
    <col min="12" max="12" width="26.33203125" style="4" customWidth="1"/>
    <col min="13" max="13" width="16" style="4" customWidth="1"/>
    <col min="14" max="14" width="22.6640625" style="4" customWidth="1"/>
    <col min="15" max="15" width="23.33203125" style="4" customWidth="1"/>
    <col min="16" max="16" width="28.6640625" style="4" customWidth="1"/>
    <col min="17" max="17" width="28.109375" style="4" customWidth="1"/>
    <col min="18" max="19" width="12.6640625" style="4" customWidth="1"/>
    <col min="20" max="20" width="27" style="4" customWidth="1"/>
    <col min="21" max="21" width="19" style="4" customWidth="1"/>
    <col min="22" max="22" width="13.77734375" style="4" customWidth="1"/>
    <col min="23" max="23" width="27" style="4" customWidth="1"/>
    <col min="24" max="24" width="17.44140625" style="1" bestFit="1" customWidth="1"/>
    <col min="25" max="25" width="18.109375" style="1" bestFit="1" customWidth="1"/>
    <col min="26" max="43" width="9.33203125" style="2"/>
    <col min="44" max="44" width="16.6640625" style="2" customWidth="1"/>
    <col min="45" max="16384" width="9.33203125" style="2"/>
  </cols>
  <sheetData>
    <row r="1" spans="1:25" ht="20.149999999999999" customHeight="1" x14ac:dyDescent="0.2">
      <c r="A1" s="5" t="s">
        <v>0</v>
      </c>
      <c r="B1" s="5">
        <v>2003</v>
      </c>
      <c r="C1" s="5">
        <v>2004</v>
      </c>
      <c r="D1" s="5">
        <v>2005</v>
      </c>
      <c r="E1" s="5">
        <v>2006</v>
      </c>
      <c r="F1" s="5">
        <v>2007</v>
      </c>
      <c r="G1" s="5">
        <v>2008</v>
      </c>
      <c r="H1" s="5">
        <v>2009</v>
      </c>
      <c r="I1" s="5">
        <v>2010</v>
      </c>
      <c r="J1" s="5">
        <v>2011</v>
      </c>
      <c r="K1" s="5">
        <v>2012</v>
      </c>
      <c r="L1" s="5">
        <v>2013</v>
      </c>
      <c r="M1" s="5">
        <v>2014</v>
      </c>
      <c r="N1" s="5">
        <v>2015</v>
      </c>
      <c r="O1" s="5">
        <v>2016</v>
      </c>
      <c r="P1" s="5">
        <v>2017</v>
      </c>
      <c r="Q1" s="5">
        <v>2018</v>
      </c>
      <c r="R1" s="5">
        <v>2019</v>
      </c>
      <c r="S1" s="5">
        <v>2020</v>
      </c>
      <c r="T1" s="5">
        <v>2021</v>
      </c>
      <c r="U1" s="5">
        <v>2022</v>
      </c>
      <c r="V1" s="5">
        <v>2023</v>
      </c>
      <c r="W1" s="5">
        <v>2024</v>
      </c>
      <c r="X1" s="6" t="s">
        <v>1</v>
      </c>
      <c r="Y1" s="18" t="s">
        <v>62</v>
      </c>
    </row>
    <row r="2" spans="1:25" ht="12" customHeight="1" x14ac:dyDescent="0.3">
      <c r="A2" s="7" t="s">
        <v>2</v>
      </c>
      <c r="B2" s="45">
        <v>1433</v>
      </c>
      <c r="C2" s="45">
        <v>1708</v>
      </c>
      <c r="D2" s="45">
        <v>1980</v>
      </c>
      <c r="E2" s="45">
        <v>1805</v>
      </c>
      <c r="F2" s="13">
        <v>1909</v>
      </c>
      <c r="G2" s="13">
        <v>2072</v>
      </c>
      <c r="H2" s="13">
        <v>2380</v>
      </c>
      <c r="I2" s="13">
        <v>2739</v>
      </c>
      <c r="J2" s="13">
        <v>2641</v>
      </c>
      <c r="K2" s="13">
        <v>2606</v>
      </c>
      <c r="L2" s="13">
        <v>2956</v>
      </c>
      <c r="M2" s="10">
        <v>2782</v>
      </c>
      <c r="N2" s="10">
        <v>2623</v>
      </c>
      <c r="O2" s="10">
        <v>2826</v>
      </c>
      <c r="P2" s="10">
        <v>3598</v>
      </c>
      <c r="Q2" s="10">
        <v>3734</v>
      </c>
      <c r="R2" s="10">
        <v>4562</v>
      </c>
      <c r="S2" s="10">
        <v>3126</v>
      </c>
      <c r="T2" s="10">
        <v>3753</v>
      </c>
      <c r="U2" s="10">
        <v>4292</v>
      </c>
      <c r="V2" s="10">
        <v>5407</v>
      </c>
      <c r="W2" s="10">
        <v>4717</v>
      </c>
      <c r="X2" s="11">
        <f t="shared" ref="X2:X12" si="0">SUM(B2:U2)</f>
        <v>55525</v>
      </c>
      <c r="Y2" s="20">
        <f t="shared" ref="Y2:Y33" si="1">X2/$X$35</f>
        <v>0.34868970541136279</v>
      </c>
    </row>
    <row r="3" spans="1:25" ht="12" customHeight="1" x14ac:dyDescent="0.3">
      <c r="A3" s="53" t="s">
        <v>4</v>
      </c>
      <c r="B3" s="52">
        <v>172</v>
      </c>
      <c r="C3" s="52">
        <v>317</v>
      </c>
      <c r="D3" s="52">
        <v>317</v>
      </c>
      <c r="E3" s="52">
        <v>295</v>
      </c>
      <c r="F3" s="48">
        <v>441</v>
      </c>
      <c r="G3" s="48">
        <v>589</v>
      </c>
      <c r="H3" s="48">
        <v>720</v>
      </c>
      <c r="I3" s="48">
        <v>568</v>
      </c>
      <c r="J3" s="48">
        <v>702</v>
      </c>
      <c r="K3" s="48">
        <v>798</v>
      </c>
      <c r="L3" s="48">
        <v>977</v>
      </c>
      <c r="M3" s="49">
        <v>914</v>
      </c>
      <c r="N3" s="49">
        <v>938</v>
      </c>
      <c r="O3" s="49">
        <v>1067</v>
      </c>
      <c r="P3" s="49">
        <v>2220</v>
      </c>
      <c r="Q3" s="49">
        <v>4034</v>
      </c>
      <c r="R3" s="49">
        <v>4062</v>
      </c>
      <c r="S3" s="49">
        <v>2772</v>
      </c>
      <c r="T3" s="49">
        <v>2463</v>
      </c>
      <c r="U3" s="49">
        <v>2239</v>
      </c>
      <c r="V3" s="49">
        <v>4084</v>
      </c>
      <c r="W3" s="49">
        <v>4345</v>
      </c>
      <c r="X3" s="50">
        <f>SUM(B3:W3)</f>
        <v>35034</v>
      </c>
      <c r="Y3" s="51">
        <f t="shared" si="1"/>
        <v>0.22000891741344772</v>
      </c>
    </row>
    <row r="4" spans="1:25" ht="12" customHeight="1" x14ac:dyDescent="0.3">
      <c r="A4" s="15" t="s">
        <v>3</v>
      </c>
      <c r="B4" s="45">
        <v>1565</v>
      </c>
      <c r="C4" s="45">
        <v>1670</v>
      </c>
      <c r="D4" s="45">
        <v>1523</v>
      </c>
      <c r="E4" s="45">
        <v>1311</v>
      </c>
      <c r="F4" s="13">
        <v>1337</v>
      </c>
      <c r="G4" s="13">
        <v>1357</v>
      </c>
      <c r="H4" s="13">
        <v>1602</v>
      </c>
      <c r="I4" s="13">
        <v>1613</v>
      </c>
      <c r="J4" s="13">
        <v>1641</v>
      </c>
      <c r="K4" s="13">
        <v>1430</v>
      </c>
      <c r="L4" s="13">
        <v>1478</v>
      </c>
      <c r="M4" s="10">
        <v>1530</v>
      </c>
      <c r="N4" s="10">
        <v>1432</v>
      </c>
      <c r="O4" s="10">
        <v>1470</v>
      </c>
      <c r="P4" s="10">
        <v>1607</v>
      </c>
      <c r="Q4" s="10">
        <v>1539</v>
      </c>
      <c r="R4" s="10">
        <v>1890</v>
      </c>
      <c r="S4" s="10">
        <v>1555</v>
      </c>
      <c r="T4" s="10">
        <v>1565</v>
      </c>
      <c r="U4" s="10">
        <v>1675</v>
      </c>
      <c r="V4" s="10">
        <v>2264</v>
      </c>
      <c r="W4" s="10">
        <v>1714</v>
      </c>
      <c r="X4" s="11">
        <f>SUM(B4:W4)</f>
        <v>34768</v>
      </c>
      <c r="Y4" s="20">
        <f t="shared" si="1"/>
        <v>0.21833847235915824</v>
      </c>
    </row>
    <row r="5" spans="1:25" ht="12" customHeight="1" x14ac:dyDescent="0.3">
      <c r="A5" s="7" t="s">
        <v>6</v>
      </c>
      <c r="B5" s="45">
        <v>148</v>
      </c>
      <c r="C5" s="45">
        <v>181</v>
      </c>
      <c r="D5" s="45">
        <v>253</v>
      </c>
      <c r="E5" s="45">
        <v>315</v>
      </c>
      <c r="F5" s="13">
        <v>297</v>
      </c>
      <c r="G5" s="13">
        <v>259</v>
      </c>
      <c r="H5" s="13">
        <v>361</v>
      </c>
      <c r="I5" s="13">
        <v>363</v>
      </c>
      <c r="J5" s="13">
        <v>396</v>
      </c>
      <c r="K5" s="13">
        <v>410</v>
      </c>
      <c r="L5" s="13">
        <v>425</v>
      </c>
      <c r="M5" s="10">
        <v>337</v>
      </c>
      <c r="N5" s="10">
        <v>547</v>
      </c>
      <c r="O5" s="10">
        <v>446</v>
      </c>
      <c r="P5" s="10">
        <v>583</v>
      </c>
      <c r="Q5" s="10">
        <v>288</v>
      </c>
      <c r="R5" s="10">
        <v>766</v>
      </c>
      <c r="S5" s="10">
        <v>649</v>
      </c>
      <c r="T5" s="10">
        <v>808</v>
      </c>
      <c r="U5" s="10">
        <v>770</v>
      </c>
      <c r="V5" s="10">
        <v>812</v>
      </c>
      <c r="W5" s="10">
        <v>797</v>
      </c>
      <c r="X5" s="11">
        <f t="shared" si="0"/>
        <v>8602</v>
      </c>
      <c r="Y5" s="20">
        <f t="shared" si="1"/>
        <v>5.4019429913526207E-2</v>
      </c>
    </row>
    <row r="6" spans="1:25" ht="12" customHeight="1" x14ac:dyDescent="0.3">
      <c r="A6" s="7" t="s">
        <v>23</v>
      </c>
      <c r="B6" s="45" t="s">
        <v>9</v>
      </c>
      <c r="C6" s="45" t="s">
        <v>9</v>
      </c>
      <c r="D6" s="45" t="s">
        <v>9</v>
      </c>
      <c r="E6" s="45" t="s">
        <v>9</v>
      </c>
      <c r="F6" s="45" t="s">
        <v>9</v>
      </c>
      <c r="G6" s="45" t="s">
        <v>9</v>
      </c>
      <c r="H6" s="45" t="s">
        <v>9</v>
      </c>
      <c r="I6" s="45" t="s">
        <v>9</v>
      </c>
      <c r="J6" s="45" t="s">
        <v>9</v>
      </c>
      <c r="K6" s="45" t="s">
        <v>9</v>
      </c>
      <c r="L6" s="13">
        <v>1</v>
      </c>
      <c r="M6" s="10">
        <v>57</v>
      </c>
      <c r="N6" s="10">
        <v>67</v>
      </c>
      <c r="O6" s="10">
        <v>96</v>
      </c>
      <c r="P6" s="10">
        <v>141</v>
      </c>
      <c r="Q6" s="10">
        <v>229</v>
      </c>
      <c r="R6" s="10">
        <v>188</v>
      </c>
      <c r="S6" s="10">
        <v>180</v>
      </c>
      <c r="T6" s="10">
        <v>227</v>
      </c>
      <c r="U6" s="10">
        <v>172</v>
      </c>
      <c r="V6" s="10">
        <v>210</v>
      </c>
      <c r="W6" s="10">
        <v>233</v>
      </c>
      <c r="X6" s="11">
        <f t="shared" si="0"/>
        <v>1358</v>
      </c>
      <c r="Y6" s="20">
        <f t="shared" si="1"/>
        <v>8.5280615929514761E-3</v>
      </c>
    </row>
    <row r="7" spans="1:25" ht="12" customHeight="1" x14ac:dyDescent="0.3">
      <c r="A7" s="15" t="s">
        <v>15</v>
      </c>
      <c r="B7" s="45">
        <v>46</v>
      </c>
      <c r="C7" s="45">
        <v>31</v>
      </c>
      <c r="D7" s="45">
        <v>26</v>
      </c>
      <c r="E7" s="45">
        <v>41</v>
      </c>
      <c r="F7" s="13">
        <v>60</v>
      </c>
      <c r="G7" s="13">
        <v>52</v>
      </c>
      <c r="H7" s="13">
        <v>59</v>
      </c>
      <c r="I7" s="13">
        <v>60</v>
      </c>
      <c r="J7" s="13">
        <v>68</v>
      </c>
      <c r="K7" s="13">
        <v>82</v>
      </c>
      <c r="L7" s="13">
        <v>117</v>
      </c>
      <c r="M7" s="10">
        <v>166</v>
      </c>
      <c r="N7" s="10">
        <v>159</v>
      </c>
      <c r="O7" s="10">
        <v>164</v>
      </c>
      <c r="P7" s="10">
        <v>182</v>
      </c>
      <c r="Q7" s="10">
        <v>202</v>
      </c>
      <c r="R7" s="10">
        <v>251</v>
      </c>
      <c r="S7" s="10">
        <v>230</v>
      </c>
      <c r="T7" s="10">
        <v>207</v>
      </c>
      <c r="U7" s="10">
        <v>218</v>
      </c>
      <c r="V7" s="10">
        <v>244</v>
      </c>
      <c r="W7" s="10">
        <v>231</v>
      </c>
      <c r="X7" s="11">
        <f t="shared" si="0"/>
        <v>2421</v>
      </c>
      <c r="Y7" s="20">
        <f t="shared" si="1"/>
        <v>1.5203561941484185E-2</v>
      </c>
    </row>
    <row r="8" spans="1:25" ht="12" customHeight="1" x14ac:dyDescent="0.3">
      <c r="A8" s="7" t="s">
        <v>5</v>
      </c>
      <c r="B8" s="45">
        <v>350</v>
      </c>
      <c r="C8" s="45">
        <v>371</v>
      </c>
      <c r="D8" s="45">
        <v>315</v>
      </c>
      <c r="E8" s="45">
        <v>526</v>
      </c>
      <c r="F8" s="13">
        <v>458</v>
      </c>
      <c r="G8" s="13">
        <v>600</v>
      </c>
      <c r="H8" s="13">
        <v>448</v>
      </c>
      <c r="I8" s="13">
        <v>363</v>
      </c>
      <c r="J8" s="13">
        <v>300</v>
      </c>
      <c r="K8" s="13">
        <v>275</v>
      </c>
      <c r="L8" s="13">
        <v>278</v>
      </c>
      <c r="M8" s="10">
        <v>319</v>
      </c>
      <c r="N8" s="10">
        <v>344</v>
      </c>
      <c r="O8" s="10">
        <v>246</v>
      </c>
      <c r="P8" s="10">
        <v>89</v>
      </c>
      <c r="Q8" s="10">
        <v>10</v>
      </c>
      <c r="R8" s="10">
        <v>50</v>
      </c>
      <c r="S8" s="10">
        <v>46</v>
      </c>
      <c r="T8" s="10">
        <v>44</v>
      </c>
      <c r="U8" s="10">
        <v>50</v>
      </c>
      <c r="V8" s="10">
        <v>69</v>
      </c>
      <c r="W8" s="10">
        <v>60</v>
      </c>
      <c r="X8" s="11">
        <f t="shared" si="0"/>
        <v>5482</v>
      </c>
      <c r="Y8" s="20">
        <f t="shared" si="1"/>
        <v>3.4426239803063322E-2</v>
      </c>
    </row>
    <row r="9" spans="1:25" ht="12" customHeight="1" x14ac:dyDescent="0.3">
      <c r="A9" s="15" t="s">
        <v>7</v>
      </c>
      <c r="B9" s="45">
        <v>132</v>
      </c>
      <c r="C9" s="45">
        <v>121</v>
      </c>
      <c r="D9" s="45">
        <v>135</v>
      </c>
      <c r="E9" s="45">
        <v>186</v>
      </c>
      <c r="F9" s="13">
        <v>247</v>
      </c>
      <c r="G9" s="13">
        <v>257</v>
      </c>
      <c r="H9" s="13">
        <v>311</v>
      </c>
      <c r="I9" s="13">
        <v>191</v>
      </c>
      <c r="J9" s="13">
        <v>212</v>
      </c>
      <c r="K9" s="13">
        <v>183</v>
      </c>
      <c r="L9" s="13">
        <v>283</v>
      </c>
      <c r="M9" s="10">
        <v>309</v>
      </c>
      <c r="N9" s="10">
        <v>294</v>
      </c>
      <c r="O9" s="10">
        <v>254</v>
      </c>
      <c r="P9" s="10">
        <v>59</v>
      </c>
      <c r="Q9" s="10">
        <v>2</v>
      </c>
      <c r="R9" s="10">
        <v>5</v>
      </c>
      <c r="S9" s="10">
        <v>5</v>
      </c>
      <c r="T9" s="10">
        <v>0</v>
      </c>
      <c r="U9" s="10">
        <v>4</v>
      </c>
      <c r="V9" s="10">
        <v>3</v>
      </c>
      <c r="W9" s="10">
        <v>4</v>
      </c>
      <c r="X9" s="11">
        <f t="shared" si="0"/>
        <v>3190</v>
      </c>
      <c r="Y9" s="20">
        <f t="shared" si="1"/>
        <v>2.0032780914223274E-2</v>
      </c>
    </row>
    <row r="10" spans="1:25" ht="12" customHeight="1" x14ac:dyDescent="0.3">
      <c r="A10" s="15" t="s">
        <v>17</v>
      </c>
      <c r="B10" s="45">
        <v>7</v>
      </c>
      <c r="C10" s="45">
        <v>18</v>
      </c>
      <c r="D10" s="45">
        <v>10</v>
      </c>
      <c r="E10" s="45">
        <v>11</v>
      </c>
      <c r="F10" s="13">
        <v>9</v>
      </c>
      <c r="G10" s="13">
        <v>18</v>
      </c>
      <c r="H10" s="13">
        <v>41</v>
      </c>
      <c r="I10" s="13">
        <v>43</v>
      </c>
      <c r="J10" s="13">
        <v>32</v>
      </c>
      <c r="K10" s="13">
        <v>34</v>
      </c>
      <c r="L10" s="13">
        <v>44</v>
      </c>
      <c r="M10" s="10">
        <v>43</v>
      </c>
      <c r="N10" s="10">
        <v>48</v>
      </c>
      <c r="O10" s="10">
        <v>85</v>
      </c>
      <c r="P10" s="10">
        <v>137</v>
      </c>
      <c r="Q10" s="10">
        <v>137</v>
      </c>
      <c r="R10" s="10">
        <v>229</v>
      </c>
      <c r="S10" s="10">
        <v>84</v>
      </c>
      <c r="T10" s="10">
        <v>77</v>
      </c>
      <c r="U10" s="10">
        <v>54</v>
      </c>
      <c r="V10" s="10">
        <v>80</v>
      </c>
      <c r="W10" s="10">
        <v>76</v>
      </c>
      <c r="X10" s="11">
        <f t="shared" si="0"/>
        <v>1161</v>
      </c>
      <c r="Y10" s="19">
        <f t="shared" si="1"/>
        <v>7.290927473797248E-3</v>
      </c>
    </row>
    <row r="11" spans="1:25" ht="12" customHeight="1" x14ac:dyDescent="0.3">
      <c r="A11" s="15" t="s">
        <v>12</v>
      </c>
      <c r="B11" s="45">
        <v>231</v>
      </c>
      <c r="C11" s="45">
        <v>175</v>
      </c>
      <c r="D11" s="45">
        <v>129</v>
      </c>
      <c r="E11" s="45">
        <v>78</v>
      </c>
      <c r="F11" s="13">
        <v>116</v>
      </c>
      <c r="G11" s="13">
        <v>73</v>
      </c>
      <c r="H11" s="13">
        <v>44</v>
      </c>
      <c r="I11" s="13">
        <v>34</v>
      </c>
      <c r="J11" s="13">
        <v>37</v>
      </c>
      <c r="K11" s="13">
        <v>29</v>
      </c>
      <c r="L11" s="13">
        <v>29</v>
      </c>
      <c r="M11" s="10">
        <v>46</v>
      </c>
      <c r="N11" s="10">
        <v>57</v>
      </c>
      <c r="O11" s="10">
        <v>39</v>
      </c>
      <c r="P11" s="10">
        <v>53</v>
      </c>
      <c r="Q11" s="10">
        <v>41</v>
      </c>
      <c r="R11" s="10">
        <v>47</v>
      </c>
      <c r="S11" s="10">
        <v>50</v>
      </c>
      <c r="T11" s="10">
        <v>48</v>
      </c>
      <c r="U11" s="10">
        <v>37</v>
      </c>
      <c r="V11" s="10">
        <v>45</v>
      </c>
      <c r="W11" s="10">
        <v>28</v>
      </c>
      <c r="X11" s="11">
        <f t="shared" si="0"/>
        <v>1393</v>
      </c>
      <c r="Y11" s="19">
        <f t="shared" si="1"/>
        <v>8.7478569948316685E-3</v>
      </c>
    </row>
    <row r="12" spans="1:25" ht="12" customHeight="1" x14ac:dyDescent="0.3">
      <c r="A12" s="16" t="s">
        <v>22</v>
      </c>
      <c r="B12" s="45" t="s">
        <v>9</v>
      </c>
      <c r="C12" s="45" t="s">
        <v>9</v>
      </c>
      <c r="D12" s="45" t="s">
        <v>9</v>
      </c>
      <c r="E12" s="45" t="s">
        <v>9</v>
      </c>
      <c r="F12" s="45" t="s">
        <v>9</v>
      </c>
      <c r="G12" s="45" t="s">
        <v>9</v>
      </c>
      <c r="H12" s="13">
        <v>14</v>
      </c>
      <c r="I12" s="13">
        <v>23</v>
      </c>
      <c r="J12" s="13">
        <v>37</v>
      </c>
      <c r="K12" s="13">
        <v>12</v>
      </c>
      <c r="L12" s="13">
        <v>9</v>
      </c>
      <c r="M12" s="10">
        <v>18</v>
      </c>
      <c r="N12" s="10">
        <v>9</v>
      </c>
      <c r="O12" s="10">
        <v>7</v>
      </c>
      <c r="P12" s="10">
        <v>4</v>
      </c>
      <c r="Q12" s="10">
        <v>158</v>
      </c>
      <c r="R12" s="10">
        <v>138</v>
      </c>
      <c r="S12" s="10">
        <v>30</v>
      </c>
      <c r="T12" s="10">
        <v>52</v>
      </c>
      <c r="U12" s="10">
        <v>41</v>
      </c>
      <c r="V12" s="10">
        <v>47</v>
      </c>
      <c r="W12" s="10">
        <v>33</v>
      </c>
      <c r="X12" s="11">
        <f t="shared" si="0"/>
        <v>552</v>
      </c>
      <c r="Y12" s="19">
        <f t="shared" si="1"/>
        <v>3.466487481081896E-3</v>
      </c>
    </row>
    <row r="13" spans="1:25" ht="12" customHeight="1" x14ac:dyDescent="0.3">
      <c r="A13" s="16" t="s">
        <v>79</v>
      </c>
      <c r="B13" s="45" t="s">
        <v>9</v>
      </c>
      <c r="C13" s="45" t="s">
        <v>9</v>
      </c>
      <c r="D13" s="45" t="s">
        <v>9</v>
      </c>
      <c r="E13" s="45" t="s">
        <v>9</v>
      </c>
      <c r="F13" s="45" t="s">
        <v>9</v>
      </c>
      <c r="G13" s="45" t="s">
        <v>9</v>
      </c>
      <c r="H13" s="45" t="s">
        <v>9</v>
      </c>
      <c r="I13" s="45" t="s">
        <v>9</v>
      </c>
      <c r="J13" s="45" t="s">
        <v>9</v>
      </c>
      <c r="K13" s="45" t="s">
        <v>9</v>
      </c>
      <c r="L13" s="45" t="s">
        <v>9</v>
      </c>
      <c r="M13" s="45" t="s">
        <v>9</v>
      </c>
      <c r="N13" s="45" t="s">
        <v>9</v>
      </c>
      <c r="O13" s="45" t="s">
        <v>9</v>
      </c>
      <c r="P13" s="45" t="s">
        <v>9</v>
      </c>
      <c r="Q13" s="45" t="s">
        <v>9</v>
      </c>
      <c r="R13" s="45" t="s">
        <v>9</v>
      </c>
      <c r="S13" s="45" t="s">
        <v>9</v>
      </c>
      <c r="T13" s="10">
        <v>61</v>
      </c>
      <c r="U13" s="10">
        <v>93</v>
      </c>
      <c r="V13" s="10">
        <v>131</v>
      </c>
      <c r="W13" s="10">
        <v>111</v>
      </c>
      <c r="X13" s="11">
        <f>SUM(B13:T13)</f>
        <v>61</v>
      </c>
      <c r="Y13" s="19">
        <f t="shared" si="1"/>
        <v>3.8307198613405009E-4</v>
      </c>
    </row>
    <row r="14" spans="1:25" ht="12" customHeight="1" x14ac:dyDescent="0.3">
      <c r="A14" s="16" t="s">
        <v>51</v>
      </c>
      <c r="B14" s="45" t="s">
        <v>9</v>
      </c>
      <c r="C14" s="45" t="s">
        <v>9</v>
      </c>
      <c r="D14" s="45" t="s">
        <v>9</v>
      </c>
      <c r="E14" s="45" t="s">
        <v>9</v>
      </c>
      <c r="F14" s="45" t="s">
        <v>9</v>
      </c>
      <c r="G14" s="45" t="s">
        <v>9</v>
      </c>
      <c r="H14" s="45" t="s">
        <v>9</v>
      </c>
      <c r="I14" s="45" t="s">
        <v>9</v>
      </c>
      <c r="J14" s="45" t="s">
        <v>9</v>
      </c>
      <c r="K14" s="45" t="s">
        <v>9</v>
      </c>
      <c r="L14" s="45" t="s">
        <v>9</v>
      </c>
      <c r="M14" s="10">
        <v>44</v>
      </c>
      <c r="N14" s="10">
        <v>38</v>
      </c>
      <c r="O14" s="10">
        <v>23</v>
      </c>
      <c r="P14" s="10">
        <v>43</v>
      </c>
      <c r="Q14" s="10">
        <v>38</v>
      </c>
      <c r="R14" s="10">
        <v>45</v>
      </c>
      <c r="S14" s="10">
        <v>26</v>
      </c>
      <c r="T14" s="10">
        <v>40</v>
      </c>
      <c r="U14" s="10">
        <v>50</v>
      </c>
      <c r="V14" s="10">
        <v>82</v>
      </c>
      <c r="W14" s="10">
        <v>54</v>
      </c>
      <c r="X14" s="11">
        <f t="shared" ref="X14:X20" si="2">SUM(B14:U14)</f>
        <v>347</v>
      </c>
      <c r="Y14" s="19">
        <f t="shared" si="1"/>
        <v>2.1791144129264814E-3</v>
      </c>
    </row>
    <row r="15" spans="1:25" ht="12" customHeight="1" x14ac:dyDescent="0.3">
      <c r="A15" s="7" t="s">
        <v>10</v>
      </c>
      <c r="B15" s="45">
        <v>83</v>
      </c>
      <c r="C15" s="45">
        <v>58</v>
      </c>
      <c r="D15" s="45">
        <v>143</v>
      </c>
      <c r="E15" s="45">
        <v>112</v>
      </c>
      <c r="F15" s="13">
        <v>104</v>
      </c>
      <c r="G15" s="13">
        <v>98</v>
      </c>
      <c r="H15" s="13">
        <v>127</v>
      </c>
      <c r="I15" s="13">
        <v>130</v>
      </c>
      <c r="J15" s="13">
        <v>97</v>
      </c>
      <c r="K15" s="13">
        <v>69</v>
      </c>
      <c r="L15" s="13">
        <v>37</v>
      </c>
      <c r="M15" s="10">
        <v>64</v>
      </c>
      <c r="N15" s="10">
        <v>57</v>
      </c>
      <c r="O15" s="10">
        <v>44</v>
      </c>
      <c r="P15" s="10">
        <v>20</v>
      </c>
      <c r="Q15" s="10" t="s">
        <v>9</v>
      </c>
      <c r="R15" s="10">
        <v>18</v>
      </c>
      <c r="S15" s="10">
        <v>23</v>
      </c>
      <c r="T15" s="10">
        <v>25</v>
      </c>
      <c r="U15" s="10">
        <v>25</v>
      </c>
      <c r="V15" s="10">
        <v>20</v>
      </c>
      <c r="W15" s="10">
        <v>21</v>
      </c>
      <c r="X15" s="11">
        <f t="shared" si="2"/>
        <v>1334</v>
      </c>
      <c r="Y15" s="19">
        <f t="shared" si="1"/>
        <v>8.3773447459479147E-3</v>
      </c>
    </row>
    <row r="16" spans="1:25" ht="12" customHeight="1" x14ac:dyDescent="0.3">
      <c r="A16" s="15" t="s">
        <v>16</v>
      </c>
      <c r="B16" s="45" t="s">
        <v>9</v>
      </c>
      <c r="C16" s="45" t="s">
        <v>9</v>
      </c>
      <c r="D16" s="45" t="s">
        <v>9</v>
      </c>
      <c r="E16" s="45" t="s">
        <v>9</v>
      </c>
      <c r="F16" s="45" t="s">
        <v>9</v>
      </c>
      <c r="G16" s="45" t="s">
        <v>9</v>
      </c>
      <c r="H16" s="13">
        <v>66</v>
      </c>
      <c r="I16" s="13">
        <v>65</v>
      </c>
      <c r="J16" s="13">
        <v>65</v>
      </c>
      <c r="K16" s="13">
        <v>88</v>
      </c>
      <c r="L16" s="13">
        <v>104</v>
      </c>
      <c r="M16" s="10">
        <v>78</v>
      </c>
      <c r="N16" s="10">
        <v>53</v>
      </c>
      <c r="O16" s="10">
        <v>33</v>
      </c>
      <c r="P16" s="10">
        <v>12</v>
      </c>
      <c r="Q16" s="10">
        <v>1</v>
      </c>
      <c r="R16" s="10">
        <v>1</v>
      </c>
      <c r="S16" s="10">
        <v>0</v>
      </c>
      <c r="T16" s="10">
        <v>0</v>
      </c>
      <c r="U16" s="10">
        <v>0</v>
      </c>
      <c r="V16" s="10">
        <v>1</v>
      </c>
      <c r="W16" s="10">
        <v>3</v>
      </c>
      <c r="X16" s="11">
        <f t="shared" si="2"/>
        <v>566</v>
      </c>
      <c r="Y16" s="19">
        <f t="shared" si="1"/>
        <v>3.5544056418339728E-3</v>
      </c>
    </row>
    <row r="17" spans="1:25" ht="12" customHeight="1" x14ac:dyDescent="0.3">
      <c r="A17" s="7" t="s">
        <v>11</v>
      </c>
      <c r="B17" s="45">
        <v>178</v>
      </c>
      <c r="C17" s="45">
        <v>170</v>
      </c>
      <c r="D17" s="45">
        <v>115</v>
      </c>
      <c r="E17" s="45">
        <v>109</v>
      </c>
      <c r="F17" s="13">
        <v>108</v>
      </c>
      <c r="G17" s="13">
        <v>81</v>
      </c>
      <c r="H17" s="13">
        <v>57</v>
      </c>
      <c r="I17" s="13">
        <v>50</v>
      </c>
      <c r="J17" s="13">
        <v>53</v>
      </c>
      <c r="K17" s="13">
        <v>46</v>
      </c>
      <c r="L17" s="13">
        <v>34</v>
      </c>
      <c r="M17" s="10">
        <v>46</v>
      </c>
      <c r="N17" s="10">
        <v>47</v>
      </c>
      <c r="O17" s="10">
        <v>18</v>
      </c>
      <c r="P17" s="10">
        <v>6</v>
      </c>
      <c r="Q17" s="10" t="s">
        <v>9</v>
      </c>
      <c r="R17" s="10">
        <v>40</v>
      </c>
      <c r="S17" s="10">
        <v>112</v>
      </c>
      <c r="T17" s="10">
        <v>131</v>
      </c>
      <c r="U17" s="10">
        <v>115</v>
      </c>
      <c r="V17" s="10">
        <v>215</v>
      </c>
      <c r="W17" s="10">
        <v>197</v>
      </c>
      <c r="X17" s="11">
        <f t="shared" si="2"/>
        <v>1516</v>
      </c>
      <c r="Y17" s="19">
        <f t="shared" si="1"/>
        <v>9.5202808357249171E-3</v>
      </c>
    </row>
    <row r="18" spans="1:25" ht="12" customHeight="1" x14ac:dyDescent="0.3">
      <c r="A18" s="15" t="s">
        <v>19</v>
      </c>
      <c r="B18" s="45" t="s">
        <v>9</v>
      </c>
      <c r="C18" s="45" t="s">
        <v>9</v>
      </c>
      <c r="D18" s="45" t="s">
        <v>9</v>
      </c>
      <c r="E18" s="45" t="s">
        <v>9</v>
      </c>
      <c r="F18" s="45" t="s">
        <v>9</v>
      </c>
      <c r="G18" s="45" t="s">
        <v>9</v>
      </c>
      <c r="H18" s="13">
        <v>40</v>
      </c>
      <c r="I18" s="13">
        <v>32</v>
      </c>
      <c r="J18" s="13">
        <v>29</v>
      </c>
      <c r="K18" s="13">
        <v>25</v>
      </c>
      <c r="L18" s="13">
        <v>20</v>
      </c>
      <c r="M18" s="10">
        <v>17</v>
      </c>
      <c r="N18" s="10">
        <v>24</v>
      </c>
      <c r="O18" s="10">
        <v>33</v>
      </c>
      <c r="P18" s="10">
        <v>16</v>
      </c>
      <c r="Q18" s="10">
        <v>8</v>
      </c>
      <c r="R18" s="10">
        <v>11</v>
      </c>
      <c r="S18" s="10">
        <v>8</v>
      </c>
      <c r="T18" s="10">
        <v>8</v>
      </c>
      <c r="U18" s="10">
        <v>6</v>
      </c>
      <c r="V18" s="10">
        <v>12</v>
      </c>
      <c r="W18" s="10">
        <v>9</v>
      </c>
      <c r="X18" s="11">
        <f t="shared" si="2"/>
        <v>277</v>
      </c>
      <c r="Y18" s="19">
        <f t="shared" si="1"/>
        <v>1.7395236091660962E-3</v>
      </c>
    </row>
    <row r="19" spans="1:25" ht="12" customHeight="1" x14ac:dyDescent="0.3">
      <c r="A19" s="7" t="s">
        <v>21</v>
      </c>
      <c r="B19" s="8">
        <v>2</v>
      </c>
      <c r="C19" s="8">
        <v>3</v>
      </c>
      <c r="D19" s="8">
        <v>17</v>
      </c>
      <c r="E19" s="8">
        <v>11</v>
      </c>
      <c r="F19" s="9">
        <v>16</v>
      </c>
      <c r="G19" s="9">
        <v>11</v>
      </c>
      <c r="H19" s="9">
        <v>11</v>
      </c>
      <c r="I19" s="9">
        <v>12</v>
      </c>
      <c r="J19" s="9">
        <v>16</v>
      </c>
      <c r="K19" s="9">
        <v>11</v>
      </c>
      <c r="L19" s="9">
        <v>13</v>
      </c>
      <c r="M19" s="10">
        <v>24</v>
      </c>
      <c r="N19" s="10">
        <v>11</v>
      </c>
      <c r="O19" s="10">
        <v>13</v>
      </c>
      <c r="P19" s="10">
        <v>18</v>
      </c>
      <c r="Q19" s="10">
        <v>30</v>
      </c>
      <c r="R19" s="10">
        <v>19</v>
      </c>
      <c r="S19" s="10">
        <v>17</v>
      </c>
      <c r="T19" s="10">
        <v>17</v>
      </c>
      <c r="U19" s="10">
        <v>33</v>
      </c>
      <c r="V19" s="10">
        <v>45</v>
      </c>
      <c r="W19" s="10">
        <v>47</v>
      </c>
      <c r="X19" s="11">
        <f t="shared" si="2"/>
        <v>305</v>
      </c>
      <c r="Y19" s="19">
        <f t="shared" si="1"/>
        <v>1.9153599306702504E-3</v>
      </c>
    </row>
    <row r="20" spans="1:25" ht="12" customHeight="1" x14ac:dyDescent="0.3">
      <c r="A20" s="12" t="s">
        <v>24</v>
      </c>
      <c r="B20" s="9" t="s">
        <v>9</v>
      </c>
      <c r="C20" s="9" t="s">
        <v>9</v>
      </c>
      <c r="D20" s="9" t="s">
        <v>9</v>
      </c>
      <c r="E20" s="9" t="s">
        <v>9</v>
      </c>
      <c r="F20" s="9" t="s">
        <v>9</v>
      </c>
      <c r="G20" s="9">
        <v>2</v>
      </c>
      <c r="H20" s="9">
        <v>7</v>
      </c>
      <c r="I20" s="9">
        <v>9</v>
      </c>
      <c r="J20" s="9">
        <v>9</v>
      </c>
      <c r="K20" s="9">
        <v>1</v>
      </c>
      <c r="L20" s="9">
        <v>8</v>
      </c>
      <c r="M20" s="10">
        <v>10</v>
      </c>
      <c r="N20" s="10">
        <v>19</v>
      </c>
      <c r="O20" s="10">
        <v>18</v>
      </c>
      <c r="P20" s="10">
        <v>11</v>
      </c>
      <c r="Q20" s="10">
        <v>12</v>
      </c>
      <c r="R20" s="10">
        <v>14</v>
      </c>
      <c r="S20" s="10">
        <v>15</v>
      </c>
      <c r="T20" s="10">
        <v>15</v>
      </c>
      <c r="U20" s="10">
        <v>20</v>
      </c>
      <c r="V20" s="10">
        <v>30</v>
      </c>
      <c r="W20" s="10">
        <v>19</v>
      </c>
      <c r="X20" s="11">
        <f t="shared" si="2"/>
        <v>170</v>
      </c>
      <c r="Y20" s="19">
        <f t="shared" si="1"/>
        <v>1.0675776662752215E-3</v>
      </c>
    </row>
    <row r="21" spans="1:25" ht="12" customHeight="1" x14ac:dyDescent="0.3">
      <c r="A21" s="12" t="s">
        <v>13</v>
      </c>
      <c r="B21" s="8">
        <v>132</v>
      </c>
      <c r="C21" s="8">
        <v>113</v>
      </c>
      <c r="D21" s="8">
        <v>103</v>
      </c>
      <c r="E21" s="8">
        <v>88</v>
      </c>
      <c r="F21" s="9">
        <v>97</v>
      </c>
      <c r="G21" s="9">
        <v>66</v>
      </c>
      <c r="H21" s="9">
        <v>83</v>
      </c>
      <c r="I21" s="9">
        <v>65</v>
      </c>
      <c r="J21" s="9">
        <v>49</v>
      </c>
      <c r="K21" s="9">
        <v>38</v>
      </c>
      <c r="L21" s="9">
        <v>40</v>
      </c>
      <c r="M21" s="10">
        <v>25</v>
      </c>
      <c r="N21" s="10">
        <v>32</v>
      </c>
      <c r="O21" s="10">
        <v>7</v>
      </c>
      <c r="P21" s="10" t="s">
        <v>9</v>
      </c>
      <c r="Q21" s="10" t="s">
        <v>9</v>
      </c>
      <c r="R21" s="10" t="s">
        <v>63</v>
      </c>
      <c r="S21" s="10">
        <v>0</v>
      </c>
      <c r="T21" s="10">
        <v>1</v>
      </c>
      <c r="U21" s="10">
        <v>0</v>
      </c>
      <c r="V21" s="10">
        <v>0</v>
      </c>
      <c r="W21" s="10">
        <v>0</v>
      </c>
      <c r="X21" s="11">
        <f>SUM(B21:T21)</f>
        <v>939</v>
      </c>
      <c r="Y21" s="19">
        <f t="shared" si="1"/>
        <v>5.8967966390143121E-3</v>
      </c>
    </row>
    <row r="22" spans="1:25" ht="12" customHeight="1" x14ac:dyDescent="0.3">
      <c r="A22" s="12" t="s">
        <v>25</v>
      </c>
      <c r="B22" s="9" t="s">
        <v>9</v>
      </c>
      <c r="C22" s="9" t="s">
        <v>9</v>
      </c>
      <c r="D22" s="9" t="s">
        <v>9</v>
      </c>
      <c r="E22" s="9" t="s">
        <v>9</v>
      </c>
      <c r="F22" s="9" t="s">
        <v>9</v>
      </c>
      <c r="G22" s="8" t="s">
        <v>9</v>
      </c>
      <c r="H22" s="9" t="s">
        <v>9</v>
      </c>
      <c r="I22" s="9">
        <v>10</v>
      </c>
      <c r="J22" s="9">
        <v>5</v>
      </c>
      <c r="K22" s="9">
        <v>6</v>
      </c>
      <c r="L22" s="9">
        <v>8</v>
      </c>
      <c r="M22" s="10">
        <v>8</v>
      </c>
      <c r="N22" s="10">
        <v>5</v>
      </c>
      <c r="O22" s="10">
        <v>1</v>
      </c>
      <c r="P22" s="10">
        <v>7</v>
      </c>
      <c r="Q22" s="10">
        <v>6</v>
      </c>
      <c r="R22" s="10">
        <v>4</v>
      </c>
      <c r="S22" s="10">
        <v>9</v>
      </c>
      <c r="T22" s="10">
        <v>0</v>
      </c>
      <c r="U22" s="10">
        <v>2</v>
      </c>
      <c r="V22" s="10">
        <v>1</v>
      </c>
      <c r="W22" s="10">
        <v>3</v>
      </c>
      <c r="X22" s="11">
        <f>SUM(B22:U22)</f>
        <v>71</v>
      </c>
      <c r="Y22" s="19">
        <f t="shared" si="1"/>
        <v>4.4587067238553371E-4</v>
      </c>
    </row>
    <row r="23" spans="1:25" ht="12" customHeight="1" x14ac:dyDescent="0.3">
      <c r="A23" s="12" t="s">
        <v>27</v>
      </c>
      <c r="B23" s="8" t="s">
        <v>9</v>
      </c>
      <c r="C23" s="8" t="s">
        <v>9</v>
      </c>
      <c r="D23" s="8" t="s">
        <v>9</v>
      </c>
      <c r="E23" s="8" t="s">
        <v>9</v>
      </c>
      <c r="F23" s="8" t="s">
        <v>9</v>
      </c>
      <c r="G23" s="8" t="s">
        <v>9</v>
      </c>
      <c r="H23" s="9" t="s">
        <v>9</v>
      </c>
      <c r="I23" s="9">
        <v>5</v>
      </c>
      <c r="J23" s="9">
        <v>3</v>
      </c>
      <c r="K23" s="9">
        <v>1</v>
      </c>
      <c r="L23" s="9" t="s">
        <v>9</v>
      </c>
      <c r="M23" s="10">
        <v>4</v>
      </c>
      <c r="N23" s="10">
        <v>2</v>
      </c>
      <c r="O23" s="10">
        <v>4</v>
      </c>
      <c r="P23" s="10">
        <v>6</v>
      </c>
      <c r="Q23" s="10">
        <v>2</v>
      </c>
      <c r="R23" s="10">
        <v>5</v>
      </c>
      <c r="S23" s="10">
        <v>2</v>
      </c>
      <c r="T23" s="10">
        <v>1</v>
      </c>
      <c r="U23" s="10">
        <v>0</v>
      </c>
      <c r="V23" s="10">
        <v>1</v>
      </c>
      <c r="W23" s="10">
        <v>2</v>
      </c>
      <c r="X23" s="11">
        <f>SUM(B23:U23)</f>
        <v>35</v>
      </c>
      <c r="Y23" s="19">
        <f t="shared" si="1"/>
        <v>2.1979540188019268E-4</v>
      </c>
    </row>
    <row r="24" spans="1:25" ht="12" customHeight="1" x14ac:dyDescent="0.3">
      <c r="A24" s="12" t="s">
        <v>52</v>
      </c>
      <c r="B24" s="9" t="s">
        <v>9</v>
      </c>
      <c r="C24" s="9" t="s">
        <v>9</v>
      </c>
      <c r="D24" s="9" t="s">
        <v>9</v>
      </c>
      <c r="E24" s="9" t="s">
        <v>9</v>
      </c>
      <c r="F24" s="9" t="s">
        <v>9</v>
      </c>
      <c r="G24" s="9" t="s">
        <v>9</v>
      </c>
      <c r="H24" s="9" t="s">
        <v>9</v>
      </c>
      <c r="I24" s="9" t="s">
        <v>9</v>
      </c>
      <c r="J24" s="9" t="s">
        <v>9</v>
      </c>
      <c r="K24" s="9" t="s">
        <v>9</v>
      </c>
      <c r="L24" s="9" t="s">
        <v>9</v>
      </c>
      <c r="M24" s="10">
        <v>14</v>
      </c>
      <c r="N24" s="9" t="s">
        <v>9</v>
      </c>
      <c r="O24" s="9" t="s">
        <v>9</v>
      </c>
      <c r="P24" s="10" t="s">
        <v>9</v>
      </c>
      <c r="Q24" s="10" t="s">
        <v>9</v>
      </c>
      <c r="R24" s="10" t="s">
        <v>63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1">
        <f>SUM(B24:T24)</f>
        <v>14</v>
      </c>
      <c r="Y24" s="19">
        <f t="shared" si="1"/>
        <v>8.7918160752077063E-5</v>
      </c>
    </row>
    <row r="25" spans="1:25" ht="12" customHeight="1" x14ac:dyDescent="0.3">
      <c r="A25" s="12" t="s">
        <v>29</v>
      </c>
      <c r="B25" s="9" t="s">
        <v>9</v>
      </c>
      <c r="C25" s="9" t="s">
        <v>9</v>
      </c>
      <c r="D25" s="9" t="s">
        <v>9</v>
      </c>
      <c r="E25" s="8">
        <v>2</v>
      </c>
      <c r="F25" s="9" t="s">
        <v>9</v>
      </c>
      <c r="G25" s="9">
        <v>3</v>
      </c>
      <c r="H25" s="9" t="s">
        <v>9</v>
      </c>
      <c r="I25" s="9">
        <v>2</v>
      </c>
      <c r="J25" s="9" t="s">
        <v>9</v>
      </c>
      <c r="K25" s="9">
        <v>1</v>
      </c>
      <c r="L25" s="9">
        <v>1</v>
      </c>
      <c r="M25" s="10">
        <v>1</v>
      </c>
      <c r="N25" s="10">
        <v>2</v>
      </c>
      <c r="O25" s="10">
        <v>2</v>
      </c>
      <c r="P25" s="10">
        <v>4</v>
      </c>
      <c r="Q25" s="10">
        <v>4</v>
      </c>
      <c r="R25" s="10">
        <v>1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1">
        <f>SUM(B25:U25)</f>
        <v>23</v>
      </c>
      <c r="Y25" s="19">
        <f t="shared" si="1"/>
        <v>1.4443697837841231E-4</v>
      </c>
    </row>
    <row r="26" spans="1:25" ht="12" customHeight="1" x14ac:dyDescent="0.3">
      <c r="A26" s="12" t="s">
        <v>60</v>
      </c>
      <c r="B26" s="8" t="s">
        <v>9</v>
      </c>
      <c r="C26" s="8" t="s">
        <v>9</v>
      </c>
      <c r="D26" s="8" t="s">
        <v>9</v>
      </c>
      <c r="E26" s="8" t="s">
        <v>9</v>
      </c>
      <c r="F26" s="8" t="s">
        <v>9</v>
      </c>
      <c r="G26" s="8" t="s">
        <v>9</v>
      </c>
      <c r="H26" s="8" t="s">
        <v>9</v>
      </c>
      <c r="I26" s="8" t="s">
        <v>9</v>
      </c>
      <c r="J26" s="8" t="s">
        <v>9</v>
      </c>
      <c r="K26" s="8" t="s">
        <v>9</v>
      </c>
      <c r="L26" s="8" t="s">
        <v>9</v>
      </c>
      <c r="M26" s="8" t="s">
        <v>9</v>
      </c>
      <c r="N26" s="9">
        <v>1</v>
      </c>
      <c r="O26" s="9">
        <v>4</v>
      </c>
      <c r="P26" s="10" t="s">
        <v>9</v>
      </c>
      <c r="Q26" s="10" t="s">
        <v>9</v>
      </c>
      <c r="R26" s="10" t="s">
        <v>63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1">
        <f>SUM(B26:T26)</f>
        <v>5</v>
      </c>
      <c r="Y26" s="19">
        <f t="shared" si="1"/>
        <v>3.1399343125741811E-5</v>
      </c>
    </row>
    <row r="27" spans="1:25" ht="12" customHeight="1" x14ac:dyDescent="0.3">
      <c r="A27" s="7" t="s">
        <v>20</v>
      </c>
      <c r="B27" s="9" t="s">
        <v>9</v>
      </c>
      <c r="C27" s="8">
        <v>9</v>
      </c>
      <c r="D27" s="8">
        <v>11</v>
      </c>
      <c r="E27" s="8">
        <v>19</v>
      </c>
      <c r="F27" s="9">
        <v>20</v>
      </c>
      <c r="G27" s="9">
        <v>30</v>
      </c>
      <c r="H27" s="9">
        <v>10</v>
      </c>
      <c r="I27" s="9">
        <v>21</v>
      </c>
      <c r="J27" s="9">
        <v>12</v>
      </c>
      <c r="K27" s="9">
        <v>4</v>
      </c>
      <c r="L27" s="9">
        <v>5</v>
      </c>
      <c r="M27" s="9" t="s">
        <v>9</v>
      </c>
      <c r="N27" s="9" t="s">
        <v>9</v>
      </c>
      <c r="O27" s="9" t="s">
        <v>9</v>
      </c>
      <c r="P27" s="10">
        <v>2</v>
      </c>
      <c r="Q27" s="10">
        <v>1</v>
      </c>
      <c r="R27" s="10">
        <v>2</v>
      </c>
      <c r="S27" s="10">
        <v>2</v>
      </c>
      <c r="T27" s="10">
        <v>1</v>
      </c>
      <c r="U27" s="10">
        <v>3</v>
      </c>
      <c r="V27" s="10">
        <v>5</v>
      </c>
      <c r="W27" s="10">
        <v>2</v>
      </c>
      <c r="X27" s="11">
        <f>SUM(B27:U27)</f>
        <v>152</v>
      </c>
      <c r="Y27" s="19">
        <f t="shared" si="1"/>
        <v>9.5454003102255099E-4</v>
      </c>
    </row>
    <row r="28" spans="1:25" ht="12" customHeight="1" x14ac:dyDescent="0.3">
      <c r="A28" s="12" t="s">
        <v>26</v>
      </c>
      <c r="B28" s="9" t="s">
        <v>9</v>
      </c>
      <c r="C28" s="9" t="s">
        <v>9</v>
      </c>
      <c r="D28" s="9" t="s">
        <v>9</v>
      </c>
      <c r="E28" s="9">
        <v>1</v>
      </c>
      <c r="F28" s="9" t="s">
        <v>9</v>
      </c>
      <c r="G28" s="9">
        <v>1</v>
      </c>
      <c r="H28" s="9">
        <v>17</v>
      </c>
      <c r="I28" s="9">
        <v>1</v>
      </c>
      <c r="J28" s="9" t="s">
        <v>9</v>
      </c>
      <c r="K28" s="9" t="s">
        <v>9</v>
      </c>
      <c r="L28" s="9" t="s">
        <v>9</v>
      </c>
      <c r="M28" s="10">
        <v>1</v>
      </c>
      <c r="N28" s="10">
        <v>1</v>
      </c>
      <c r="O28" s="9" t="s">
        <v>9</v>
      </c>
      <c r="P28" s="10" t="s">
        <v>9</v>
      </c>
      <c r="Q28" s="10" t="s">
        <v>9</v>
      </c>
      <c r="R28" s="10" t="s">
        <v>63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1">
        <f t="shared" ref="X28:X33" si="3">SUM(B28:T28)</f>
        <v>22</v>
      </c>
      <c r="Y28" s="19">
        <f t="shared" si="1"/>
        <v>1.3815710975326396E-4</v>
      </c>
    </row>
    <row r="29" spans="1:25" ht="12" customHeight="1" x14ac:dyDescent="0.3">
      <c r="A29" s="12" t="s">
        <v>61</v>
      </c>
      <c r="B29" s="8" t="s">
        <v>9</v>
      </c>
      <c r="C29" s="8" t="s">
        <v>9</v>
      </c>
      <c r="D29" s="8" t="s">
        <v>9</v>
      </c>
      <c r="E29" s="8" t="s">
        <v>9</v>
      </c>
      <c r="F29" s="8" t="s">
        <v>9</v>
      </c>
      <c r="G29" s="8" t="s">
        <v>9</v>
      </c>
      <c r="H29" s="8" t="s">
        <v>9</v>
      </c>
      <c r="I29" s="8" t="s">
        <v>9</v>
      </c>
      <c r="J29" s="8" t="s">
        <v>9</v>
      </c>
      <c r="K29" s="8" t="s">
        <v>9</v>
      </c>
      <c r="L29" s="8" t="s">
        <v>9</v>
      </c>
      <c r="M29" s="8" t="s">
        <v>9</v>
      </c>
      <c r="N29" s="9">
        <v>1</v>
      </c>
      <c r="O29" s="8" t="s">
        <v>9</v>
      </c>
      <c r="P29" s="10" t="s">
        <v>9</v>
      </c>
      <c r="Q29" s="10" t="s">
        <v>9</v>
      </c>
      <c r="R29" s="10" t="s">
        <v>63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1">
        <f t="shared" si="3"/>
        <v>1</v>
      </c>
      <c r="Y29" s="19">
        <f t="shared" si="1"/>
        <v>6.2798686251483619E-6</v>
      </c>
    </row>
    <row r="30" spans="1:25" ht="12" customHeight="1" x14ac:dyDescent="0.3">
      <c r="A30" s="14" t="s">
        <v>8</v>
      </c>
      <c r="B30" s="8">
        <v>703</v>
      </c>
      <c r="C30" s="8">
        <v>624</v>
      </c>
      <c r="D30" s="8" t="s">
        <v>9</v>
      </c>
      <c r="E30" s="8" t="s">
        <v>9</v>
      </c>
      <c r="F30" s="9" t="s">
        <v>9</v>
      </c>
      <c r="G30" s="9" t="s">
        <v>9</v>
      </c>
      <c r="H30" s="9" t="s">
        <v>9</v>
      </c>
      <c r="I30" s="9" t="s">
        <v>9</v>
      </c>
      <c r="J30" s="9" t="s">
        <v>9</v>
      </c>
      <c r="K30" s="9" t="s">
        <v>9</v>
      </c>
      <c r="L30" s="9" t="s">
        <v>9</v>
      </c>
      <c r="M30" s="9" t="s">
        <v>9</v>
      </c>
      <c r="N30" s="9" t="s">
        <v>9</v>
      </c>
      <c r="O30" s="9" t="s">
        <v>9</v>
      </c>
      <c r="P30" s="10" t="s">
        <v>9</v>
      </c>
      <c r="Q30" s="10" t="s">
        <v>9</v>
      </c>
      <c r="R30" s="10" t="s">
        <v>63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1">
        <f t="shared" si="3"/>
        <v>1327</v>
      </c>
      <c r="Y30" s="19">
        <f t="shared" si="1"/>
        <v>8.3333856655718758E-3</v>
      </c>
    </row>
    <row r="31" spans="1:25" ht="13" x14ac:dyDescent="0.3">
      <c r="A31" s="12" t="s">
        <v>14</v>
      </c>
      <c r="B31" s="8">
        <v>60</v>
      </c>
      <c r="C31" s="8">
        <v>66</v>
      </c>
      <c r="D31" s="8">
        <v>45</v>
      </c>
      <c r="E31" s="8">
        <v>49</v>
      </c>
      <c r="F31" s="9">
        <v>99</v>
      </c>
      <c r="G31" s="9">
        <v>58</v>
      </c>
      <c r="H31" s="9">
        <v>75</v>
      </c>
      <c r="I31" s="9">
        <v>104</v>
      </c>
      <c r="J31" s="9">
        <v>93</v>
      </c>
      <c r="K31" s="9">
        <v>95</v>
      </c>
      <c r="L31" s="9">
        <v>55</v>
      </c>
      <c r="M31" s="9" t="s">
        <v>9</v>
      </c>
      <c r="N31" s="9" t="s">
        <v>9</v>
      </c>
      <c r="O31" s="9" t="s">
        <v>9</v>
      </c>
      <c r="P31" s="10" t="s">
        <v>9</v>
      </c>
      <c r="Q31" s="10" t="s">
        <v>9</v>
      </c>
      <c r="R31" s="10" t="s">
        <v>63</v>
      </c>
      <c r="S31" s="10">
        <v>0</v>
      </c>
      <c r="T31" s="10">
        <v>3</v>
      </c>
      <c r="U31" s="10">
        <v>3</v>
      </c>
      <c r="V31" s="10">
        <v>3</v>
      </c>
      <c r="W31" s="10">
        <v>2</v>
      </c>
      <c r="X31" s="11">
        <f t="shared" si="3"/>
        <v>802</v>
      </c>
      <c r="Y31" s="19">
        <f t="shared" si="1"/>
        <v>5.0364546373689858E-3</v>
      </c>
    </row>
    <row r="32" spans="1:25" ht="13" x14ac:dyDescent="0.3">
      <c r="A32" s="15" t="s">
        <v>18</v>
      </c>
      <c r="B32" s="8">
        <v>49</v>
      </c>
      <c r="C32" s="8">
        <v>66</v>
      </c>
      <c r="D32" s="8">
        <v>56</v>
      </c>
      <c r="E32" s="8">
        <v>23</v>
      </c>
      <c r="F32" s="9">
        <v>15</v>
      </c>
      <c r="G32" s="9">
        <v>16</v>
      </c>
      <c r="H32" s="9">
        <v>29</v>
      </c>
      <c r="I32" s="9">
        <v>8</v>
      </c>
      <c r="J32" s="9">
        <v>6</v>
      </c>
      <c r="K32" s="9">
        <v>6</v>
      </c>
      <c r="L32" s="9" t="s">
        <v>9</v>
      </c>
      <c r="M32" s="9" t="s">
        <v>9</v>
      </c>
      <c r="N32" s="9" t="s">
        <v>9</v>
      </c>
      <c r="O32" s="9" t="s">
        <v>9</v>
      </c>
      <c r="P32" s="10" t="s">
        <v>9</v>
      </c>
      <c r="Q32" s="10" t="s">
        <v>9</v>
      </c>
      <c r="R32" s="10" t="s">
        <v>63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1">
        <f t="shared" si="3"/>
        <v>274</v>
      </c>
      <c r="Y32" s="19">
        <f t="shared" si="1"/>
        <v>1.7206840032906511E-3</v>
      </c>
    </row>
    <row r="33" spans="1:44" ht="13" x14ac:dyDescent="0.3">
      <c r="A33" s="12" t="s">
        <v>28</v>
      </c>
      <c r="B33" s="8">
        <v>5</v>
      </c>
      <c r="C33" s="8">
        <v>7</v>
      </c>
      <c r="D33" s="8" t="s">
        <v>9</v>
      </c>
      <c r="E33" s="8" t="s">
        <v>9</v>
      </c>
      <c r="F33" s="9" t="s">
        <v>9</v>
      </c>
      <c r="G33" s="9" t="s">
        <v>9</v>
      </c>
      <c r="H33" s="9" t="s">
        <v>9</v>
      </c>
      <c r="I33" s="9" t="s">
        <v>9</v>
      </c>
      <c r="J33" s="9" t="s">
        <v>9</v>
      </c>
      <c r="K33" s="9" t="s">
        <v>9</v>
      </c>
      <c r="L33" s="9" t="s">
        <v>9</v>
      </c>
      <c r="M33" s="9" t="s">
        <v>9</v>
      </c>
      <c r="N33" s="9" t="s">
        <v>9</v>
      </c>
      <c r="O33" s="9" t="s">
        <v>9</v>
      </c>
      <c r="P33" s="10" t="s">
        <v>9</v>
      </c>
      <c r="Q33" s="10" t="s">
        <v>9</v>
      </c>
      <c r="R33" s="10" t="s">
        <v>63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1">
        <f t="shared" si="3"/>
        <v>12</v>
      </c>
      <c r="Y33" s="19">
        <f t="shared" si="1"/>
        <v>7.5358423501780349E-5</v>
      </c>
    </row>
    <row r="34" spans="1:44" ht="13" x14ac:dyDescent="0.3">
      <c r="A34" s="12"/>
      <c r="B34" s="8"/>
      <c r="C34" s="8"/>
      <c r="D34" s="8"/>
      <c r="E34" s="8"/>
      <c r="F34" s="9"/>
      <c r="G34" s="9"/>
      <c r="H34" s="9"/>
      <c r="I34" s="9"/>
      <c r="J34" s="9"/>
      <c r="K34" s="9"/>
      <c r="L34" s="9"/>
      <c r="M34" s="9"/>
      <c r="N34" s="9"/>
      <c r="O34" s="9"/>
      <c r="P34" s="10"/>
      <c r="Q34" s="10"/>
      <c r="R34" s="10"/>
      <c r="S34" s="10"/>
      <c r="T34" s="10"/>
      <c r="U34" s="10"/>
      <c r="V34" s="10"/>
      <c r="W34" s="10"/>
      <c r="X34" s="11"/>
      <c r="Y34" s="19"/>
    </row>
    <row r="35" spans="1:44" ht="13" x14ac:dyDescent="0.2">
      <c r="A35" s="6" t="s">
        <v>30</v>
      </c>
      <c r="B35" s="17">
        <f t="shared" ref="B35:W35" si="4">SUM(B2:B33)</f>
        <v>5296</v>
      </c>
      <c r="C35" s="17">
        <f t="shared" si="4"/>
        <v>5708</v>
      </c>
      <c r="D35" s="17">
        <f t="shared" si="4"/>
        <v>5178</v>
      </c>
      <c r="E35" s="17">
        <f t="shared" si="4"/>
        <v>4982</v>
      </c>
      <c r="F35" s="17">
        <f t="shared" si="4"/>
        <v>5333</v>
      </c>
      <c r="G35" s="17">
        <f t="shared" si="4"/>
        <v>5643</v>
      </c>
      <c r="H35" s="17">
        <f t="shared" si="4"/>
        <v>6502</v>
      </c>
      <c r="I35" s="17">
        <f t="shared" si="4"/>
        <v>6511</v>
      </c>
      <c r="J35" s="17">
        <f t="shared" si="4"/>
        <v>6503</v>
      </c>
      <c r="K35" s="17">
        <f t="shared" si="4"/>
        <v>6250</v>
      </c>
      <c r="L35" s="17">
        <f t="shared" si="4"/>
        <v>6922</v>
      </c>
      <c r="M35" s="17">
        <f t="shared" si="4"/>
        <v>6857</v>
      </c>
      <c r="N35" s="17">
        <f t="shared" si="4"/>
        <v>6811</v>
      </c>
      <c r="O35" s="17">
        <f t="shared" si="4"/>
        <v>6900</v>
      </c>
      <c r="P35" s="17">
        <f t="shared" si="4"/>
        <v>8818</v>
      </c>
      <c r="Q35" s="17">
        <f t="shared" si="4"/>
        <v>10476</v>
      </c>
      <c r="R35" s="17">
        <f t="shared" si="4"/>
        <v>12348</v>
      </c>
      <c r="S35" s="17">
        <f t="shared" si="4"/>
        <v>8941</v>
      </c>
      <c r="T35" s="17">
        <f t="shared" si="4"/>
        <v>9547</v>
      </c>
      <c r="U35" s="17">
        <f t="shared" si="4"/>
        <v>9902</v>
      </c>
      <c r="V35" s="17">
        <f t="shared" si="4"/>
        <v>13811</v>
      </c>
      <c r="W35" s="17">
        <f t="shared" si="4"/>
        <v>12708</v>
      </c>
      <c r="X35" s="11">
        <f>SUM(B35:V35)</f>
        <v>159239</v>
      </c>
    </row>
    <row r="40" spans="1:44" ht="13" x14ac:dyDescent="0.2">
      <c r="S40" s="46"/>
      <c r="U40" s="46"/>
      <c r="V40" s="46"/>
      <c r="W40" s="46"/>
      <c r="AL40" s="5" t="s">
        <v>0</v>
      </c>
      <c r="AM40" s="5">
        <v>2014</v>
      </c>
      <c r="AN40" s="5">
        <v>2015</v>
      </c>
      <c r="AO40" s="5">
        <v>2016</v>
      </c>
      <c r="AP40" s="5">
        <v>2017</v>
      </c>
      <c r="AQ40" s="5">
        <v>2018</v>
      </c>
      <c r="AR40" s="6" t="s">
        <v>1</v>
      </c>
    </row>
    <row r="41" spans="1:44" ht="13" x14ac:dyDescent="0.3">
      <c r="AL41" s="7" t="s">
        <v>2</v>
      </c>
      <c r="AM41" s="10">
        <v>2782</v>
      </c>
      <c r="AN41" s="10">
        <v>2623</v>
      </c>
      <c r="AO41" s="10">
        <v>2826</v>
      </c>
      <c r="AP41" s="10">
        <v>3598</v>
      </c>
      <c r="AQ41" s="10">
        <v>3734</v>
      </c>
      <c r="AR41" s="11">
        <f>SUM(AM41:AQ41)</f>
        <v>15563</v>
      </c>
    </row>
    <row r="42" spans="1:44" ht="13" x14ac:dyDescent="0.3">
      <c r="AL42" s="7" t="s">
        <v>4</v>
      </c>
      <c r="AM42" s="10">
        <v>914</v>
      </c>
      <c r="AN42" s="10">
        <v>938</v>
      </c>
      <c r="AO42" s="10">
        <v>1067</v>
      </c>
      <c r="AP42" s="10">
        <v>2220</v>
      </c>
      <c r="AQ42" s="10">
        <v>4034</v>
      </c>
      <c r="AR42" s="11">
        <f>SUM(AM42:AQ42)</f>
        <v>9173</v>
      </c>
    </row>
    <row r="43" spans="1:44" ht="13" x14ac:dyDescent="0.3">
      <c r="AL43" s="12" t="s">
        <v>3</v>
      </c>
      <c r="AM43" s="10">
        <v>1530</v>
      </c>
      <c r="AN43" s="10">
        <v>1432</v>
      </c>
      <c r="AO43" s="10">
        <v>1470</v>
      </c>
      <c r="AP43" s="10">
        <v>1607</v>
      </c>
      <c r="AQ43" s="10">
        <v>1539</v>
      </c>
      <c r="AR43" s="11">
        <f>SUM(AM43:AQ43)</f>
        <v>7578</v>
      </c>
    </row>
    <row r="44" spans="1:44" ht="13" x14ac:dyDescent="0.3">
      <c r="AL44" s="7" t="s">
        <v>6</v>
      </c>
      <c r="AM44" s="10">
        <v>337</v>
      </c>
      <c r="AN44" s="10">
        <v>547</v>
      </c>
      <c r="AO44" s="10">
        <v>446</v>
      </c>
      <c r="AP44" s="10">
        <v>583</v>
      </c>
      <c r="AQ44" s="10">
        <v>288</v>
      </c>
      <c r="AR44" s="11">
        <f>SUM(AM44:AQ44)</f>
        <v>2201</v>
      </c>
    </row>
    <row r="45" spans="1:44" ht="13" x14ac:dyDescent="0.3">
      <c r="AL45" s="7" t="s">
        <v>5</v>
      </c>
      <c r="AM45" s="10">
        <v>319</v>
      </c>
      <c r="AN45" s="10">
        <v>344</v>
      </c>
      <c r="AO45" s="10">
        <v>246</v>
      </c>
      <c r="AP45" s="10">
        <v>89</v>
      </c>
      <c r="AQ45" s="10">
        <v>10</v>
      </c>
      <c r="AR45" s="11">
        <f>SUM(AM45:AQ45)</f>
        <v>1008</v>
      </c>
    </row>
    <row r="49" spans="21:25" x14ac:dyDescent="0.2">
      <c r="U49" s="1"/>
      <c r="V49" s="1"/>
      <c r="W49" s="2"/>
      <c r="X49" s="2"/>
      <c r="Y49" s="2"/>
    </row>
    <row r="50" spans="21:25" x14ac:dyDescent="0.2">
      <c r="U50" s="1"/>
      <c r="V50" s="1"/>
      <c r="W50" s="2"/>
      <c r="X50" s="2"/>
      <c r="Y50" s="2"/>
    </row>
    <row r="51" spans="21:25" x14ac:dyDescent="0.2">
      <c r="U51" s="1"/>
      <c r="V51" s="1"/>
      <c r="W51" s="2"/>
      <c r="X51" s="2"/>
      <c r="Y51" s="2"/>
    </row>
    <row r="52" spans="21:25" x14ac:dyDescent="0.2">
      <c r="U52" s="1"/>
      <c r="V52" s="1"/>
      <c r="W52" s="2"/>
      <c r="X52" s="2"/>
      <c r="Y52" s="2"/>
    </row>
    <row r="53" spans="21:25" x14ac:dyDescent="0.2">
      <c r="U53" s="1"/>
      <c r="V53" s="1"/>
      <c r="W53" s="2"/>
      <c r="X53" s="2"/>
      <c r="Y53" s="2"/>
    </row>
    <row r="54" spans="21:25" x14ac:dyDescent="0.2">
      <c r="U54" s="1"/>
      <c r="V54" s="1"/>
      <c r="W54" s="2"/>
      <c r="X54" s="2"/>
      <c r="Y54" s="2"/>
    </row>
    <row r="55" spans="21:25" x14ac:dyDescent="0.2">
      <c r="U55" s="1"/>
      <c r="V55" s="1"/>
      <c r="W55" s="2"/>
      <c r="X55" s="2"/>
      <c r="Y55" s="2"/>
    </row>
    <row r="56" spans="21:25" x14ac:dyDescent="0.2">
      <c r="U56" s="1"/>
      <c r="V56" s="1"/>
      <c r="W56" s="2"/>
      <c r="X56" s="2"/>
      <c r="Y56" s="2"/>
    </row>
    <row r="57" spans="21:25" x14ac:dyDescent="0.2">
      <c r="U57" s="1"/>
      <c r="V57" s="1"/>
      <c r="W57" s="2"/>
      <c r="X57" s="2"/>
      <c r="Y57" s="2"/>
    </row>
    <row r="58" spans="21:25" x14ac:dyDescent="0.2">
      <c r="U58" s="1"/>
      <c r="V58" s="1"/>
      <c r="W58" s="2"/>
      <c r="X58" s="2"/>
      <c r="Y58" s="2"/>
    </row>
    <row r="59" spans="21:25" x14ac:dyDescent="0.2">
      <c r="U59" s="1"/>
      <c r="V59" s="1"/>
      <c r="W59" s="2"/>
      <c r="X59" s="2"/>
      <c r="Y59" s="2"/>
    </row>
    <row r="60" spans="21:25" x14ac:dyDescent="0.2">
      <c r="U60" s="1"/>
      <c r="V60" s="1"/>
      <c r="W60" s="2"/>
      <c r="X60" s="2"/>
      <c r="Y60" s="2"/>
    </row>
    <row r="61" spans="21:25" x14ac:dyDescent="0.2">
      <c r="U61" s="1"/>
      <c r="V61" s="1"/>
      <c r="W61" s="2"/>
      <c r="X61" s="2"/>
      <c r="Y61" s="2"/>
    </row>
    <row r="62" spans="21:25" x14ac:dyDescent="0.2">
      <c r="U62" s="1"/>
      <c r="V62" s="1"/>
      <c r="W62" s="2"/>
      <c r="X62" s="2"/>
      <c r="Y62" s="2"/>
    </row>
    <row r="63" spans="21:25" x14ac:dyDescent="0.2">
      <c r="U63" s="1"/>
      <c r="V63" s="1"/>
      <c r="W63" s="2"/>
      <c r="X63" s="2"/>
      <c r="Y63" s="2"/>
    </row>
    <row r="64" spans="21:25" x14ac:dyDescent="0.2">
      <c r="U64" s="1"/>
      <c r="V64" s="1"/>
      <c r="W64" s="2"/>
      <c r="X64" s="2"/>
      <c r="Y64" s="2"/>
    </row>
    <row r="65" spans="21:25" x14ac:dyDescent="0.2">
      <c r="U65" s="1"/>
      <c r="V65" s="1"/>
      <c r="W65" s="2"/>
      <c r="X65" s="2"/>
      <c r="Y65" s="2"/>
    </row>
    <row r="66" spans="21:25" x14ac:dyDescent="0.2">
      <c r="U66" s="1"/>
      <c r="V66" s="1"/>
      <c r="W66" s="2"/>
      <c r="X66" s="2"/>
      <c r="Y66" s="2"/>
    </row>
    <row r="67" spans="21:25" x14ac:dyDescent="0.2">
      <c r="U67" s="1"/>
      <c r="V67" s="1"/>
      <c r="W67" s="2"/>
      <c r="X67" s="2"/>
      <c r="Y67" s="2"/>
    </row>
    <row r="68" spans="21:25" x14ac:dyDescent="0.2">
      <c r="U68" s="1"/>
      <c r="V68" s="1"/>
      <c r="W68" s="2"/>
      <c r="X68" s="2"/>
      <c r="Y68" s="2"/>
    </row>
    <row r="69" spans="21:25" x14ac:dyDescent="0.2">
      <c r="U69" s="1"/>
      <c r="V69" s="1"/>
      <c r="W69" s="2"/>
      <c r="X69" s="2"/>
      <c r="Y69" s="2"/>
    </row>
    <row r="70" spans="21:25" x14ac:dyDescent="0.2">
      <c r="U70" s="1"/>
      <c r="V70" s="1"/>
      <c r="W70" s="2"/>
      <c r="X70" s="2"/>
      <c r="Y70" s="2"/>
    </row>
    <row r="71" spans="21:25" x14ac:dyDescent="0.2">
      <c r="U71" s="1"/>
      <c r="V71" s="1"/>
      <c r="W71" s="2"/>
      <c r="X71" s="2"/>
      <c r="Y71" s="2"/>
    </row>
    <row r="72" spans="21:25" x14ac:dyDescent="0.2">
      <c r="U72" s="1"/>
      <c r="V72" s="1"/>
      <c r="W72" s="2"/>
      <c r="X72" s="2"/>
      <c r="Y72" s="2"/>
    </row>
    <row r="73" spans="21:25" x14ac:dyDescent="0.2">
      <c r="U73" s="1"/>
      <c r="V73" s="1"/>
      <c r="W73" s="2"/>
      <c r="X73" s="2"/>
      <c r="Y73" s="2"/>
    </row>
    <row r="74" spans="21:25" x14ac:dyDescent="0.2">
      <c r="U74" s="1"/>
      <c r="V74" s="1"/>
      <c r="W74" s="2"/>
      <c r="X74" s="2"/>
      <c r="Y74" s="2"/>
    </row>
    <row r="101" spans="1:27" ht="29.15" customHeight="1" x14ac:dyDescent="0.2">
      <c r="A101" s="26" t="s">
        <v>31</v>
      </c>
      <c r="B101" s="26" t="s">
        <v>32</v>
      </c>
      <c r="C101" s="55" t="s">
        <v>33</v>
      </c>
      <c r="D101" s="55" t="s">
        <v>34</v>
      </c>
      <c r="E101" s="55" t="s">
        <v>35</v>
      </c>
      <c r="F101" s="55" t="s">
        <v>36</v>
      </c>
      <c r="G101" s="55" t="s">
        <v>37</v>
      </c>
      <c r="H101" s="55" t="s">
        <v>38</v>
      </c>
      <c r="I101" s="55" t="s">
        <v>39</v>
      </c>
      <c r="J101" s="55" t="s">
        <v>40</v>
      </c>
      <c r="K101" s="55" t="s">
        <v>41</v>
      </c>
      <c r="L101" s="55" t="s">
        <v>42</v>
      </c>
      <c r="M101" s="55" t="s">
        <v>43</v>
      </c>
      <c r="N101" s="55" t="s">
        <v>44</v>
      </c>
      <c r="O101" s="55" t="s">
        <v>45</v>
      </c>
      <c r="P101" s="55" t="s">
        <v>46</v>
      </c>
      <c r="Q101" s="55" t="s">
        <v>47</v>
      </c>
      <c r="R101" s="25"/>
      <c r="S101" s="25"/>
      <c r="T101" s="25"/>
      <c r="U101" s="25"/>
      <c r="V101" s="25"/>
      <c r="W101" s="25"/>
      <c r="X101" s="2"/>
      <c r="Y101" s="25"/>
      <c r="Z101" s="25"/>
      <c r="AA101" s="25"/>
    </row>
    <row r="102" spans="1:27" ht="16" x14ac:dyDescent="0.45">
      <c r="A102" s="29" t="s">
        <v>86</v>
      </c>
      <c r="B102" s="30">
        <f>SUM(C102:Q102)</f>
        <v>797</v>
      </c>
      <c r="C102" s="30">
        <v>74</v>
      </c>
      <c r="D102" s="30">
        <v>63</v>
      </c>
      <c r="E102" s="30">
        <v>94</v>
      </c>
      <c r="F102" s="30">
        <v>58</v>
      </c>
      <c r="G102" s="30">
        <v>51</v>
      </c>
      <c r="H102" s="30">
        <v>27</v>
      </c>
      <c r="I102" s="30">
        <v>99</v>
      </c>
      <c r="J102" s="30">
        <v>56</v>
      </c>
      <c r="K102" s="30">
        <v>36</v>
      </c>
      <c r="L102" s="30">
        <v>36</v>
      </c>
      <c r="M102" s="30">
        <v>54</v>
      </c>
      <c r="N102" s="30">
        <v>30</v>
      </c>
      <c r="O102" s="30">
        <v>43</v>
      </c>
      <c r="P102" s="30">
        <v>28</v>
      </c>
      <c r="Q102" s="30">
        <v>48</v>
      </c>
    </row>
    <row r="103" spans="1:27" ht="16" x14ac:dyDescent="0.45">
      <c r="A103" s="29" t="s">
        <v>87</v>
      </c>
      <c r="B103" s="30">
        <f t="shared" ref="B103:B126" si="5">SUM(C103:Q103)</f>
        <v>4717</v>
      </c>
      <c r="C103" s="30">
        <v>199</v>
      </c>
      <c r="D103" s="30">
        <v>402</v>
      </c>
      <c r="E103" s="30">
        <v>619</v>
      </c>
      <c r="F103" s="30">
        <v>318</v>
      </c>
      <c r="G103" s="30">
        <v>459</v>
      </c>
      <c r="H103" s="30">
        <v>194</v>
      </c>
      <c r="I103" s="30">
        <v>553</v>
      </c>
      <c r="J103" s="30">
        <v>407</v>
      </c>
      <c r="K103" s="30">
        <v>192</v>
      </c>
      <c r="L103" s="30">
        <v>192</v>
      </c>
      <c r="M103" s="30">
        <v>266</v>
      </c>
      <c r="N103" s="30">
        <v>205</v>
      </c>
      <c r="O103" s="30">
        <v>167</v>
      </c>
      <c r="P103" s="30">
        <v>164</v>
      </c>
      <c r="Q103" s="30">
        <v>380</v>
      </c>
    </row>
    <row r="104" spans="1:27" ht="16" x14ac:dyDescent="0.45">
      <c r="A104" s="29" t="s">
        <v>88</v>
      </c>
      <c r="B104" s="30">
        <f t="shared" si="5"/>
        <v>54</v>
      </c>
      <c r="C104" s="30">
        <v>5</v>
      </c>
      <c r="D104" s="30">
        <v>4</v>
      </c>
      <c r="E104" s="30">
        <v>9</v>
      </c>
      <c r="F104" s="30">
        <v>4</v>
      </c>
      <c r="G104" s="30">
        <v>4</v>
      </c>
      <c r="H104" s="30">
        <v>1</v>
      </c>
      <c r="I104" s="30">
        <v>8</v>
      </c>
      <c r="J104" s="30">
        <v>4</v>
      </c>
      <c r="K104" s="30">
        <v>2</v>
      </c>
      <c r="L104" s="30">
        <v>3</v>
      </c>
      <c r="M104" s="30">
        <v>2</v>
      </c>
      <c r="N104" s="30">
        <v>1</v>
      </c>
      <c r="O104" s="30">
        <v>0</v>
      </c>
      <c r="P104" s="30">
        <v>3</v>
      </c>
      <c r="Q104" s="30">
        <v>4</v>
      </c>
    </row>
    <row r="105" spans="1:27" ht="16" x14ac:dyDescent="0.45">
      <c r="A105" s="29" t="s">
        <v>89</v>
      </c>
      <c r="B105" s="30">
        <f t="shared" si="5"/>
        <v>197</v>
      </c>
      <c r="C105" s="30">
        <v>10</v>
      </c>
      <c r="D105" s="30">
        <v>13</v>
      </c>
      <c r="E105" s="30">
        <v>24</v>
      </c>
      <c r="F105" s="30">
        <v>14</v>
      </c>
      <c r="G105" s="30">
        <v>11</v>
      </c>
      <c r="H105" s="30">
        <v>8</v>
      </c>
      <c r="I105" s="30">
        <v>16</v>
      </c>
      <c r="J105" s="30">
        <v>31</v>
      </c>
      <c r="K105" s="30">
        <v>8</v>
      </c>
      <c r="L105" s="30">
        <v>7</v>
      </c>
      <c r="M105" s="30">
        <v>14</v>
      </c>
      <c r="N105" s="30">
        <v>6</v>
      </c>
      <c r="O105" s="30">
        <v>3</v>
      </c>
      <c r="P105" s="30">
        <v>10</v>
      </c>
      <c r="Q105" s="30">
        <v>22</v>
      </c>
    </row>
    <row r="106" spans="1:27" ht="16" x14ac:dyDescent="0.45">
      <c r="A106" s="29" t="s">
        <v>90</v>
      </c>
      <c r="B106" s="30">
        <f t="shared" si="5"/>
        <v>33</v>
      </c>
      <c r="C106" s="30">
        <v>2</v>
      </c>
      <c r="D106" s="30">
        <v>0</v>
      </c>
      <c r="E106" s="30">
        <v>2</v>
      </c>
      <c r="F106" s="30">
        <v>1</v>
      </c>
      <c r="G106" s="30">
        <v>4</v>
      </c>
      <c r="H106" s="30">
        <v>1</v>
      </c>
      <c r="I106" s="30">
        <v>6</v>
      </c>
      <c r="J106" s="30">
        <v>3</v>
      </c>
      <c r="K106" s="30">
        <v>2</v>
      </c>
      <c r="L106" s="30">
        <v>2</v>
      </c>
      <c r="M106" s="30">
        <v>1</v>
      </c>
      <c r="N106" s="30">
        <v>2</v>
      </c>
      <c r="O106" s="30">
        <v>2</v>
      </c>
      <c r="P106" s="30">
        <v>2</v>
      </c>
      <c r="Q106" s="30">
        <v>3</v>
      </c>
    </row>
    <row r="107" spans="1:27" ht="16" x14ac:dyDescent="0.45">
      <c r="A107" s="29" t="s">
        <v>91</v>
      </c>
      <c r="B107" s="30">
        <f t="shared" si="5"/>
        <v>231</v>
      </c>
      <c r="C107" s="30">
        <v>12</v>
      </c>
      <c r="D107" s="30">
        <v>11</v>
      </c>
      <c r="E107" s="30">
        <v>21</v>
      </c>
      <c r="F107" s="30">
        <v>19</v>
      </c>
      <c r="G107" s="30">
        <v>25</v>
      </c>
      <c r="H107" s="30">
        <v>8</v>
      </c>
      <c r="I107" s="30">
        <v>33</v>
      </c>
      <c r="J107" s="30">
        <v>19</v>
      </c>
      <c r="K107" s="30">
        <v>19</v>
      </c>
      <c r="L107" s="30">
        <v>12</v>
      </c>
      <c r="M107" s="30">
        <v>18</v>
      </c>
      <c r="N107" s="30">
        <v>10</v>
      </c>
      <c r="O107" s="30">
        <v>6</v>
      </c>
      <c r="P107" s="30">
        <v>7</v>
      </c>
      <c r="Q107" s="30">
        <v>11</v>
      </c>
    </row>
    <row r="108" spans="1:27" ht="16" x14ac:dyDescent="0.45">
      <c r="A108" s="29" t="s">
        <v>92</v>
      </c>
      <c r="B108" s="30">
        <f t="shared" si="5"/>
        <v>47</v>
      </c>
      <c r="C108" s="30">
        <v>5</v>
      </c>
      <c r="D108" s="30">
        <v>2</v>
      </c>
      <c r="E108" s="30">
        <v>5</v>
      </c>
      <c r="F108" s="30">
        <v>4</v>
      </c>
      <c r="G108" s="30">
        <v>2</v>
      </c>
      <c r="H108" s="30">
        <v>4</v>
      </c>
      <c r="I108" s="30">
        <v>3</v>
      </c>
      <c r="J108" s="30">
        <v>7</v>
      </c>
      <c r="K108" s="30">
        <v>0</v>
      </c>
      <c r="L108" s="30">
        <v>2</v>
      </c>
      <c r="M108" s="30">
        <v>2</v>
      </c>
      <c r="N108" s="30">
        <v>0</v>
      </c>
      <c r="O108" s="30">
        <v>7</v>
      </c>
      <c r="P108" s="30">
        <v>2</v>
      </c>
      <c r="Q108" s="30">
        <v>2</v>
      </c>
    </row>
    <row r="109" spans="1:27" ht="16" x14ac:dyDescent="0.45">
      <c r="A109" s="29" t="s">
        <v>12</v>
      </c>
      <c r="B109" s="30">
        <f t="shared" si="5"/>
        <v>28</v>
      </c>
      <c r="C109" s="30">
        <v>2</v>
      </c>
      <c r="D109" s="30">
        <v>1</v>
      </c>
      <c r="E109" s="30">
        <v>5</v>
      </c>
      <c r="F109" s="30">
        <v>2</v>
      </c>
      <c r="G109" s="30">
        <v>2</v>
      </c>
      <c r="H109" s="30">
        <v>1</v>
      </c>
      <c r="I109" s="30">
        <v>1</v>
      </c>
      <c r="J109" s="30">
        <v>2</v>
      </c>
      <c r="K109" s="30">
        <v>3</v>
      </c>
      <c r="L109" s="30">
        <v>0</v>
      </c>
      <c r="M109" s="30">
        <v>2</v>
      </c>
      <c r="N109" s="30">
        <v>1</v>
      </c>
      <c r="O109" s="30">
        <v>2</v>
      </c>
      <c r="P109" s="30">
        <v>1</v>
      </c>
      <c r="Q109" s="30">
        <v>3</v>
      </c>
    </row>
    <row r="110" spans="1:27" ht="16" x14ac:dyDescent="0.45">
      <c r="A110" s="29" t="s">
        <v>19</v>
      </c>
      <c r="B110" s="30">
        <f t="shared" si="5"/>
        <v>9</v>
      </c>
      <c r="C110" s="30">
        <v>0</v>
      </c>
      <c r="D110" s="30">
        <v>2</v>
      </c>
      <c r="E110" s="30">
        <v>0</v>
      </c>
      <c r="F110" s="30">
        <v>0</v>
      </c>
      <c r="G110" s="30">
        <v>1</v>
      </c>
      <c r="H110" s="30">
        <v>0</v>
      </c>
      <c r="I110" s="30">
        <v>0</v>
      </c>
      <c r="J110" s="30">
        <v>1</v>
      </c>
      <c r="K110" s="30">
        <v>0</v>
      </c>
      <c r="L110" s="30">
        <v>1</v>
      </c>
      <c r="M110" s="30">
        <v>1</v>
      </c>
      <c r="N110" s="30">
        <v>0</v>
      </c>
      <c r="O110" s="30">
        <v>1</v>
      </c>
      <c r="P110" s="30">
        <v>2</v>
      </c>
      <c r="Q110" s="30">
        <v>0</v>
      </c>
    </row>
    <row r="111" spans="1:27" ht="16" x14ac:dyDescent="0.45">
      <c r="A111" s="29" t="s">
        <v>25</v>
      </c>
      <c r="B111" s="30">
        <f t="shared" si="5"/>
        <v>3</v>
      </c>
      <c r="C111" s="30">
        <v>0</v>
      </c>
      <c r="D111" s="30">
        <v>0</v>
      </c>
      <c r="E111" s="30">
        <v>0</v>
      </c>
      <c r="F111" s="30">
        <v>1</v>
      </c>
      <c r="G111" s="30">
        <v>0</v>
      </c>
      <c r="H111" s="30">
        <v>0</v>
      </c>
      <c r="I111" s="30">
        <v>0</v>
      </c>
      <c r="J111" s="30">
        <v>0</v>
      </c>
      <c r="K111" s="30">
        <v>0</v>
      </c>
      <c r="L111" s="30">
        <v>2</v>
      </c>
      <c r="M111" s="30">
        <v>0</v>
      </c>
      <c r="N111" s="30">
        <v>0</v>
      </c>
      <c r="O111" s="30">
        <v>0</v>
      </c>
      <c r="P111" s="30">
        <v>0</v>
      </c>
      <c r="Q111" s="30">
        <v>0</v>
      </c>
    </row>
    <row r="112" spans="1:27" ht="16" x14ac:dyDescent="0.45">
      <c r="A112" s="29" t="s">
        <v>93</v>
      </c>
      <c r="B112" s="30">
        <f t="shared" si="5"/>
        <v>2</v>
      </c>
      <c r="C112" s="30">
        <v>1</v>
      </c>
      <c r="D112" s="30">
        <v>0</v>
      </c>
      <c r="E112" s="30">
        <v>0</v>
      </c>
      <c r="F112" s="30">
        <v>0</v>
      </c>
      <c r="G112" s="30">
        <v>1</v>
      </c>
      <c r="H112" s="30">
        <v>0</v>
      </c>
      <c r="I112" s="30">
        <v>0</v>
      </c>
      <c r="J112" s="30">
        <v>0</v>
      </c>
      <c r="K112" s="30">
        <v>0</v>
      </c>
      <c r="L112" s="30">
        <v>0</v>
      </c>
      <c r="M112" s="30">
        <v>0</v>
      </c>
      <c r="N112" s="30">
        <v>0</v>
      </c>
      <c r="O112" s="30">
        <v>0</v>
      </c>
      <c r="P112" s="30">
        <v>0</v>
      </c>
      <c r="Q112" s="30">
        <v>0</v>
      </c>
    </row>
    <row r="113" spans="1:17" ht="16" x14ac:dyDescent="0.45">
      <c r="A113" s="29" t="s">
        <v>104</v>
      </c>
      <c r="B113" s="30">
        <v>2</v>
      </c>
      <c r="C113" s="30">
        <v>0</v>
      </c>
      <c r="D113" s="30">
        <v>0</v>
      </c>
      <c r="E113" s="30">
        <v>0</v>
      </c>
      <c r="F113" s="30">
        <v>0</v>
      </c>
      <c r="G113" s="30">
        <v>0</v>
      </c>
      <c r="H113" s="30">
        <v>0</v>
      </c>
      <c r="I113" s="30">
        <v>2</v>
      </c>
      <c r="J113" s="30">
        <v>0</v>
      </c>
      <c r="K113" s="30">
        <v>0</v>
      </c>
      <c r="L113" s="30">
        <v>0</v>
      </c>
      <c r="M113" s="30">
        <v>0</v>
      </c>
      <c r="N113" s="30">
        <v>0</v>
      </c>
      <c r="O113" s="30">
        <v>0</v>
      </c>
      <c r="P113" s="30">
        <v>0</v>
      </c>
      <c r="Q113" s="30">
        <v>0</v>
      </c>
    </row>
    <row r="114" spans="1:17" ht="16" x14ac:dyDescent="0.45">
      <c r="A114" s="29" t="s">
        <v>94</v>
      </c>
      <c r="B114" s="30">
        <f t="shared" si="5"/>
        <v>43</v>
      </c>
      <c r="C114" s="30">
        <v>0</v>
      </c>
      <c r="D114" s="30">
        <v>2</v>
      </c>
      <c r="E114" s="30">
        <v>0</v>
      </c>
      <c r="F114" s="30">
        <v>0</v>
      </c>
      <c r="G114" s="30">
        <v>0</v>
      </c>
      <c r="H114" s="30">
        <v>0</v>
      </c>
      <c r="I114" s="30">
        <v>33</v>
      </c>
      <c r="J114" s="30">
        <v>0</v>
      </c>
      <c r="K114" s="30">
        <v>0</v>
      </c>
      <c r="L114" s="30">
        <v>0</v>
      </c>
      <c r="M114" s="30">
        <v>0</v>
      </c>
      <c r="N114" s="30">
        <v>7</v>
      </c>
      <c r="O114" s="30">
        <v>0</v>
      </c>
      <c r="P114" s="30">
        <v>1</v>
      </c>
      <c r="Q114" s="30">
        <v>0</v>
      </c>
    </row>
    <row r="115" spans="1:17" ht="16" x14ac:dyDescent="0.45">
      <c r="A115" s="29" t="s">
        <v>95</v>
      </c>
      <c r="B115" s="30">
        <f t="shared" si="5"/>
        <v>2691</v>
      </c>
      <c r="C115" s="30">
        <v>112</v>
      </c>
      <c r="D115" s="30">
        <v>18</v>
      </c>
      <c r="E115" s="30">
        <v>104</v>
      </c>
      <c r="F115" s="30">
        <v>265</v>
      </c>
      <c r="G115" s="30">
        <v>402</v>
      </c>
      <c r="H115" s="30">
        <v>148</v>
      </c>
      <c r="I115" s="30">
        <v>531</v>
      </c>
      <c r="J115" s="30">
        <v>168</v>
      </c>
      <c r="K115" s="30">
        <v>65</v>
      </c>
      <c r="L115" s="30">
        <v>86</v>
      </c>
      <c r="M115" s="30">
        <v>264</v>
      </c>
      <c r="N115" s="30">
        <v>117</v>
      </c>
      <c r="O115" s="30">
        <v>141</v>
      </c>
      <c r="P115" s="30">
        <v>216</v>
      </c>
      <c r="Q115" s="30">
        <v>54</v>
      </c>
    </row>
    <row r="116" spans="1:17" ht="16" x14ac:dyDescent="0.45">
      <c r="A116" s="29" t="s">
        <v>96</v>
      </c>
      <c r="B116" s="30">
        <f t="shared" si="5"/>
        <v>876</v>
      </c>
      <c r="C116" s="30">
        <v>4</v>
      </c>
      <c r="D116" s="30">
        <v>5</v>
      </c>
      <c r="E116" s="30">
        <v>61</v>
      </c>
      <c r="F116" s="30">
        <v>17</v>
      </c>
      <c r="G116" s="30">
        <v>166</v>
      </c>
      <c r="H116" s="30">
        <v>21</v>
      </c>
      <c r="I116" s="30">
        <v>66</v>
      </c>
      <c r="J116" s="30">
        <v>120</v>
      </c>
      <c r="K116" s="30">
        <v>143</v>
      </c>
      <c r="L116" s="30">
        <v>8</v>
      </c>
      <c r="M116" s="30">
        <v>32</v>
      </c>
      <c r="N116" s="30">
        <v>8</v>
      </c>
      <c r="O116" s="30">
        <v>65</v>
      </c>
      <c r="P116" s="30">
        <v>109</v>
      </c>
      <c r="Q116" s="30">
        <v>51</v>
      </c>
    </row>
    <row r="117" spans="1:17" ht="16" x14ac:dyDescent="0.45">
      <c r="A117" s="29" t="s">
        <v>97</v>
      </c>
      <c r="B117" s="30">
        <f t="shared" si="5"/>
        <v>735</v>
      </c>
      <c r="C117" s="30">
        <v>19</v>
      </c>
      <c r="D117" s="30">
        <v>143</v>
      </c>
      <c r="E117" s="30">
        <v>51</v>
      </c>
      <c r="F117" s="30">
        <v>12</v>
      </c>
      <c r="G117" s="30">
        <v>158</v>
      </c>
      <c r="H117" s="30">
        <v>15</v>
      </c>
      <c r="I117" s="30">
        <v>27</v>
      </c>
      <c r="J117" s="30">
        <v>10</v>
      </c>
      <c r="K117" s="30">
        <v>3</v>
      </c>
      <c r="L117" s="30">
        <v>39</v>
      </c>
      <c r="M117" s="30">
        <v>13</v>
      </c>
      <c r="N117" s="30">
        <v>4</v>
      </c>
      <c r="O117" s="30">
        <v>31</v>
      </c>
      <c r="P117" s="30">
        <v>102</v>
      </c>
      <c r="Q117" s="30">
        <v>108</v>
      </c>
    </row>
    <row r="118" spans="1:17" ht="16" x14ac:dyDescent="0.45">
      <c r="A118" s="29" t="s">
        <v>23</v>
      </c>
      <c r="B118" s="30">
        <f t="shared" si="5"/>
        <v>233</v>
      </c>
      <c r="C118" s="30">
        <v>18</v>
      </c>
      <c r="D118" s="30">
        <v>28</v>
      </c>
      <c r="E118" s="30">
        <v>28</v>
      </c>
      <c r="F118" s="30">
        <v>3</v>
      </c>
      <c r="G118" s="30">
        <v>22</v>
      </c>
      <c r="H118" s="30">
        <v>5</v>
      </c>
      <c r="I118" s="30">
        <v>42</v>
      </c>
      <c r="J118" s="30">
        <v>22</v>
      </c>
      <c r="K118" s="30">
        <v>8</v>
      </c>
      <c r="L118" s="30">
        <v>11</v>
      </c>
      <c r="M118" s="30">
        <v>12</v>
      </c>
      <c r="N118" s="30">
        <v>9</v>
      </c>
      <c r="O118" s="30">
        <v>15</v>
      </c>
      <c r="P118" s="30">
        <v>5</v>
      </c>
      <c r="Q118" s="30">
        <v>5</v>
      </c>
    </row>
    <row r="119" spans="1:17" ht="16" x14ac:dyDescent="0.45">
      <c r="A119" s="29" t="s">
        <v>79</v>
      </c>
      <c r="B119" s="30">
        <f t="shared" si="5"/>
        <v>111</v>
      </c>
      <c r="C119" s="30">
        <v>8</v>
      </c>
      <c r="D119" s="30">
        <v>16</v>
      </c>
      <c r="E119" s="30">
        <v>16</v>
      </c>
      <c r="F119" s="30">
        <v>21</v>
      </c>
      <c r="G119" s="30">
        <v>7</v>
      </c>
      <c r="H119" s="30">
        <v>2</v>
      </c>
      <c r="I119" s="30">
        <v>8</v>
      </c>
      <c r="J119" s="30">
        <v>13</v>
      </c>
      <c r="K119" s="30">
        <v>2</v>
      </c>
      <c r="L119" s="30">
        <v>4</v>
      </c>
      <c r="M119" s="30">
        <v>5</v>
      </c>
      <c r="N119" s="30">
        <v>1</v>
      </c>
      <c r="O119" s="30">
        <v>4</v>
      </c>
      <c r="P119" s="30">
        <v>3</v>
      </c>
      <c r="Q119" s="30">
        <v>1</v>
      </c>
    </row>
    <row r="120" spans="1:17" ht="16" x14ac:dyDescent="0.45">
      <c r="A120" s="29" t="s">
        <v>24</v>
      </c>
      <c r="B120" s="30">
        <f t="shared" si="5"/>
        <v>19</v>
      </c>
      <c r="C120" s="30">
        <v>2</v>
      </c>
      <c r="D120" s="30">
        <v>0</v>
      </c>
      <c r="E120" s="30">
        <v>0</v>
      </c>
      <c r="F120" s="30">
        <v>1</v>
      </c>
      <c r="G120" s="30">
        <v>1</v>
      </c>
      <c r="H120" s="30">
        <v>0</v>
      </c>
      <c r="I120" s="30">
        <v>2</v>
      </c>
      <c r="J120" s="30">
        <v>4</v>
      </c>
      <c r="K120" s="30">
        <v>1</v>
      </c>
      <c r="L120" s="30">
        <v>0</v>
      </c>
      <c r="M120" s="30">
        <v>2</v>
      </c>
      <c r="N120" s="30">
        <v>4</v>
      </c>
      <c r="O120" s="30">
        <v>1</v>
      </c>
      <c r="P120" s="30">
        <v>1</v>
      </c>
      <c r="Q120" s="30">
        <v>0</v>
      </c>
    </row>
    <row r="121" spans="1:17" ht="16" x14ac:dyDescent="0.45">
      <c r="A121" s="29" t="s">
        <v>98</v>
      </c>
      <c r="B121" s="30">
        <f t="shared" si="5"/>
        <v>21</v>
      </c>
      <c r="C121" s="30">
        <v>0</v>
      </c>
      <c r="D121" s="30">
        <v>0</v>
      </c>
      <c r="E121" s="30">
        <v>2</v>
      </c>
      <c r="F121" s="30">
        <v>0</v>
      </c>
      <c r="G121" s="30">
        <v>2</v>
      </c>
      <c r="H121" s="30">
        <v>4</v>
      </c>
      <c r="I121" s="30">
        <v>4</v>
      </c>
      <c r="J121" s="30">
        <v>0</v>
      </c>
      <c r="K121" s="30">
        <v>2</v>
      </c>
      <c r="L121" s="30">
        <v>0</v>
      </c>
      <c r="M121" s="30">
        <v>4</v>
      </c>
      <c r="N121" s="30">
        <v>1</v>
      </c>
      <c r="O121" s="30">
        <v>2</v>
      </c>
      <c r="P121" s="30">
        <v>0</v>
      </c>
      <c r="Q121" s="30">
        <v>0</v>
      </c>
    </row>
    <row r="122" spans="1:17" ht="16" x14ac:dyDescent="0.45">
      <c r="A122" s="29" t="s">
        <v>99</v>
      </c>
      <c r="B122" s="30">
        <f t="shared" si="5"/>
        <v>60</v>
      </c>
      <c r="C122" s="30">
        <v>19</v>
      </c>
      <c r="D122" s="30">
        <v>0</v>
      </c>
      <c r="E122" s="30">
        <v>11</v>
      </c>
      <c r="F122" s="30">
        <v>0</v>
      </c>
      <c r="G122" s="30">
        <v>5</v>
      </c>
      <c r="H122" s="30">
        <v>6</v>
      </c>
      <c r="I122" s="30">
        <v>2</v>
      </c>
      <c r="J122" s="30">
        <v>5</v>
      </c>
      <c r="K122" s="30">
        <v>2</v>
      </c>
      <c r="L122" s="30">
        <v>3</v>
      </c>
      <c r="M122" s="30">
        <v>3</v>
      </c>
      <c r="N122" s="30">
        <v>2</v>
      </c>
      <c r="O122" s="30">
        <v>2</v>
      </c>
      <c r="P122" s="30">
        <v>0</v>
      </c>
      <c r="Q122" s="30">
        <v>0</v>
      </c>
    </row>
    <row r="123" spans="1:17" ht="16" x14ac:dyDescent="0.45">
      <c r="A123" s="29" t="s">
        <v>100</v>
      </c>
      <c r="B123" s="30">
        <f t="shared" si="5"/>
        <v>4</v>
      </c>
      <c r="C123" s="30">
        <v>3</v>
      </c>
      <c r="D123" s="30">
        <v>0</v>
      </c>
      <c r="E123" s="30">
        <v>0</v>
      </c>
      <c r="F123" s="30">
        <v>0</v>
      </c>
      <c r="G123" s="30">
        <v>0</v>
      </c>
      <c r="H123" s="30">
        <v>0</v>
      </c>
      <c r="I123" s="30">
        <v>1</v>
      </c>
      <c r="J123" s="30">
        <v>0</v>
      </c>
      <c r="K123" s="30">
        <v>0</v>
      </c>
      <c r="L123" s="30">
        <v>0</v>
      </c>
      <c r="M123" s="30">
        <v>0</v>
      </c>
      <c r="N123" s="30">
        <v>0</v>
      </c>
      <c r="O123" s="30">
        <v>0</v>
      </c>
      <c r="P123" s="30">
        <v>0</v>
      </c>
      <c r="Q123" s="30">
        <v>0</v>
      </c>
    </row>
    <row r="124" spans="1:17" ht="16" x14ac:dyDescent="0.45">
      <c r="A124" s="29" t="s">
        <v>101</v>
      </c>
      <c r="B124" s="30">
        <f t="shared" si="5"/>
        <v>2</v>
      </c>
      <c r="C124" s="30">
        <v>1</v>
      </c>
      <c r="D124" s="30">
        <v>0</v>
      </c>
      <c r="E124" s="30">
        <v>0</v>
      </c>
      <c r="F124" s="30">
        <v>0</v>
      </c>
      <c r="G124" s="30">
        <v>0</v>
      </c>
      <c r="H124" s="30">
        <v>0</v>
      </c>
      <c r="I124" s="30">
        <v>0</v>
      </c>
      <c r="J124" s="30">
        <v>0</v>
      </c>
      <c r="K124" s="30">
        <v>1</v>
      </c>
      <c r="L124" s="30">
        <v>0</v>
      </c>
      <c r="M124" s="30">
        <v>0</v>
      </c>
      <c r="N124" s="30">
        <v>0</v>
      </c>
      <c r="O124" s="30">
        <v>0</v>
      </c>
      <c r="P124" s="30">
        <v>0</v>
      </c>
      <c r="Q124" s="30">
        <v>0</v>
      </c>
    </row>
    <row r="125" spans="1:17" ht="16" x14ac:dyDescent="0.45">
      <c r="A125" s="29" t="s">
        <v>102</v>
      </c>
      <c r="B125" s="30">
        <f t="shared" si="5"/>
        <v>76</v>
      </c>
      <c r="C125" s="30">
        <v>71</v>
      </c>
      <c r="D125" s="30">
        <v>0</v>
      </c>
      <c r="E125" s="30">
        <v>0</v>
      </c>
      <c r="F125" s="30">
        <v>0</v>
      </c>
      <c r="G125" s="30">
        <v>2</v>
      </c>
      <c r="H125" s="30">
        <v>1</v>
      </c>
      <c r="I125" s="30">
        <v>0</v>
      </c>
      <c r="J125" s="30">
        <v>0</v>
      </c>
      <c r="K125" s="30">
        <v>0</v>
      </c>
      <c r="L125" s="30">
        <v>2</v>
      </c>
      <c r="M125" s="30">
        <v>0</v>
      </c>
      <c r="N125" s="30">
        <v>0</v>
      </c>
      <c r="O125" s="30">
        <v>0</v>
      </c>
      <c r="P125" s="30">
        <v>0</v>
      </c>
      <c r="Q125" s="30">
        <v>0</v>
      </c>
    </row>
    <row r="126" spans="1:17" ht="16" x14ac:dyDescent="0.45">
      <c r="A126" s="29" t="s">
        <v>3</v>
      </c>
      <c r="B126" s="30">
        <f t="shared" si="5"/>
        <v>1714</v>
      </c>
      <c r="C126" s="30">
        <v>152</v>
      </c>
      <c r="D126" s="30">
        <v>165</v>
      </c>
      <c r="E126" s="30">
        <v>204</v>
      </c>
      <c r="F126" s="30">
        <v>139</v>
      </c>
      <c r="G126" s="30">
        <v>172</v>
      </c>
      <c r="H126" s="30">
        <v>63</v>
      </c>
      <c r="I126" s="30">
        <v>126</v>
      </c>
      <c r="J126" s="30">
        <v>132</v>
      </c>
      <c r="K126" s="30">
        <v>78</v>
      </c>
      <c r="L126" s="30">
        <v>68</v>
      </c>
      <c r="M126" s="30">
        <v>82</v>
      </c>
      <c r="N126" s="30">
        <v>57</v>
      </c>
      <c r="O126" s="30">
        <v>81</v>
      </c>
      <c r="P126" s="30">
        <v>112</v>
      </c>
      <c r="Q126" s="30">
        <v>83</v>
      </c>
    </row>
    <row r="127" spans="1:17" ht="16" x14ac:dyDescent="0.45">
      <c r="A127" s="29" t="s">
        <v>103</v>
      </c>
      <c r="B127" s="30">
        <f>SUM(C127:Q127)</f>
        <v>3</v>
      </c>
      <c r="C127" s="30">
        <v>0</v>
      </c>
      <c r="D127" s="30">
        <v>0</v>
      </c>
      <c r="E127" s="30">
        <v>0</v>
      </c>
      <c r="F127" s="30">
        <v>0</v>
      </c>
      <c r="G127" s="30">
        <v>0</v>
      </c>
      <c r="H127" s="30">
        <v>0</v>
      </c>
      <c r="I127" s="30">
        <v>2</v>
      </c>
      <c r="J127" s="30">
        <v>1</v>
      </c>
      <c r="K127" s="30">
        <v>0</v>
      </c>
      <c r="L127" s="30">
        <v>0</v>
      </c>
      <c r="M127" s="30">
        <v>0</v>
      </c>
      <c r="N127" s="30">
        <v>0</v>
      </c>
      <c r="O127" s="30">
        <v>0</v>
      </c>
      <c r="P127" s="30">
        <v>0</v>
      </c>
      <c r="Q127" s="30">
        <v>0</v>
      </c>
    </row>
    <row r="128" spans="1:17" ht="16" x14ac:dyDescent="0.45">
      <c r="B128" s="30">
        <f>SUM(B102:B127)</f>
        <v>12708</v>
      </c>
      <c r="C128" s="30">
        <f t="shared" ref="C128:N128" si="6">SUM(C102:C127)</f>
        <v>719</v>
      </c>
      <c r="D128" s="30">
        <f t="shared" si="6"/>
        <v>875</v>
      </c>
      <c r="E128" s="30">
        <f t="shared" si="6"/>
        <v>1256</v>
      </c>
      <c r="F128" s="30">
        <f t="shared" si="6"/>
        <v>879</v>
      </c>
      <c r="G128" s="30">
        <f t="shared" si="6"/>
        <v>1497</v>
      </c>
      <c r="H128" s="30">
        <f t="shared" si="6"/>
        <v>509</v>
      </c>
      <c r="I128" s="30">
        <f t="shared" si="6"/>
        <v>1565</v>
      </c>
      <c r="J128" s="30">
        <f t="shared" si="6"/>
        <v>1005</v>
      </c>
      <c r="K128" s="30">
        <f t="shared" si="6"/>
        <v>567</v>
      </c>
      <c r="L128" s="30">
        <f t="shared" si="6"/>
        <v>478</v>
      </c>
      <c r="M128" s="30">
        <f t="shared" si="6"/>
        <v>777</v>
      </c>
      <c r="N128" s="30">
        <f t="shared" si="6"/>
        <v>465</v>
      </c>
      <c r="O128" s="30">
        <f t="shared" ref="O128" si="7">SUM(O102:O127)</f>
        <v>573</v>
      </c>
      <c r="P128" s="30">
        <f t="shared" ref="P128" si="8">SUM(P102:P127)</f>
        <v>768</v>
      </c>
      <c r="Q128" s="30">
        <f t="shared" ref="Q128" si="9">SUM(Q102:Q127)</f>
        <v>775</v>
      </c>
    </row>
    <row r="129" spans="2:17" ht="12.5" x14ac:dyDescent="0.25"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</row>
    <row r="130" spans="2:17" ht="12.5" x14ac:dyDescent="0.25"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</row>
    <row r="131" spans="2:17" ht="12.5" x14ac:dyDescent="0.25"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</row>
    <row r="132" spans="2:17" ht="12.5" x14ac:dyDescent="0.25"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</row>
    <row r="133" spans="2:17" ht="12.5" x14ac:dyDescent="0.25"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</row>
    <row r="134" spans="2:17" ht="12.5" x14ac:dyDescent="0.25"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</row>
    <row r="139" spans="2:17" x14ac:dyDescent="0.2">
      <c r="B139" s="27" t="s">
        <v>53</v>
      </c>
      <c r="C139" s="28" t="s">
        <v>54</v>
      </c>
    </row>
    <row r="140" spans="2:17" x14ac:dyDescent="0.2">
      <c r="B140" s="1" t="s">
        <v>48</v>
      </c>
      <c r="C140" s="21">
        <f>C128+D128+E128+N128+O128</f>
        <v>3888</v>
      </c>
    </row>
    <row r="141" spans="2:17" x14ac:dyDescent="0.2">
      <c r="B141" s="1" t="s">
        <v>49</v>
      </c>
      <c r="C141" s="21">
        <f>G128+F128+H128</f>
        <v>2885</v>
      </c>
    </row>
    <row r="142" spans="2:17" x14ac:dyDescent="0.2">
      <c r="B142" s="1" t="s">
        <v>55</v>
      </c>
      <c r="C142" s="21">
        <f>M128</f>
        <v>777</v>
      </c>
    </row>
    <row r="143" spans="2:17" x14ac:dyDescent="0.2">
      <c r="B143" s="1" t="s">
        <v>64</v>
      </c>
      <c r="C143" s="21">
        <f>P128+Q128</f>
        <v>1543</v>
      </c>
    </row>
    <row r="144" spans="2:17" x14ac:dyDescent="0.2">
      <c r="B144" s="1" t="s">
        <v>39</v>
      </c>
      <c r="C144" s="21">
        <f>I128</f>
        <v>1565</v>
      </c>
    </row>
    <row r="145" spans="2:3" x14ac:dyDescent="0.2">
      <c r="B145" s="1" t="s">
        <v>50</v>
      </c>
      <c r="C145" s="21">
        <f>K128+L128</f>
        <v>1045</v>
      </c>
    </row>
    <row r="146" spans="2:3" x14ac:dyDescent="0.2">
      <c r="B146" s="1" t="s">
        <v>40</v>
      </c>
      <c r="C146" s="21">
        <f>J128</f>
        <v>1005</v>
      </c>
    </row>
    <row r="147" spans="2:3" x14ac:dyDescent="0.2">
      <c r="B147" s="1"/>
      <c r="C147" s="21">
        <f>SUBTOTAL(109,Tabla3[Delitos Sexuales])</f>
        <v>12708</v>
      </c>
    </row>
    <row r="185" spans="2:59" ht="10.5" x14ac:dyDescent="0.25">
      <c r="AB185" s="3"/>
      <c r="AC185" s="24"/>
      <c r="AD185" s="3"/>
      <c r="AE185" s="24"/>
      <c r="AF185" s="3"/>
    </row>
    <row r="186" spans="2:59" ht="10.5" x14ac:dyDescent="0.25">
      <c r="AB186" s="24"/>
      <c r="AC186" s="24"/>
      <c r="AD186" s="24"/>
      <c r="AE186" s="24"/>
      <c r="AF186" s="24"/>
    </row>
    <row r="187" spans="2:59" ht="10.5" x14ac:dyDescent="0.25">
      <c r="AB187" s="3"/>
      <c r="AC187" s="24"/>
      <c r="AD187" s="3"/>
      <c r="AE187" s="24"/>
      <c r="AF187" s="3"/>
    </row>
    <row r="192" spans="2:59" ht="16" x14ac:dyDescent="0.45">
      <c r="B192" s="32" t="s">
        <v>56</v>
      </c>
      <c r="C192" s="32" t="s">
        <v>65</v>
      </c>
      <c r="D192" s="32" t="s">
        <v>66</v>
      </c>
      <c r="E192" s="32" t="s">
        <v>67</v>
      </c>
      <c r="F192" s="32" t="s">
        <v>68</v>
      </c>
      <c r="G192" s="32" t="s">
        <v>69</v>
      </c>
      <c r="H192" s="32" t="s">
        <v>70</v>
      </c>
      <c r="I192" s="32" t="s">
        <v>71</v>
      </c>
      <c r="J192" s="33" t="s">
        <v>72</v>
      </c>
      <c r="K192" s="33" t="s">
        <v>73</v>
      </c>
      <c r="L192" s="33" t="s">
        <v>74</v>
      </c>
      <c r="M192" s="33" t="s">
        <v>75</v>
      </c>
      <c r="N192" s="33" t="s">
        <v>80</v>
      </c>
      <c r="O192" s="33" t="s">
        <v>82</v>
      </c>
      <c r="P192" s="33" t="s">
        <v>85</v>
      </c>
      <c r="AN192" s="31" t="s">
        <v>56</v>
      </c>
      <c r="AO192" s="31" t="s">
        <v>76</v>
      </c>
      <c r="AP192" s="31" t="s">
        <v>77</v>
      </c>
      <c r="AQ192" s="31" t="s">
        <v>83</v>
      </c>
      <c r="AR192" s="31" t="s">
        <v>84</v>
      </c>
      <c r="AS192" s="31" t="s">
        <v>78</v>
      </c>
      <c r="AT192" s="31" t="s">
        <v>81</v>
      </c>
      <c r="AU192" s="31" t="s">
        <v>65</v>
      </c>
      <c r="AV192" s="31" t="s">
        <v>66</v>
      </c>
      <c r="AW192" s="31" t="s">
        <v>67</v>
      </c>
      <c r="AX192" s="31" t="s">
        <v>68</v>
      </c>
      <c r="AY192" s="31" t="s">
        <v>69</v>
      </c>
      <c r="AZ192" s="31" t="s">
        <v>70</v>
      </c>
      <c r="BA192" s="31" t="s">
        <v>71</v>
      </c>
      <c r="BB192" s="31" t="s">
        <v>72</v>
      </c>
      <c r="BC192" s="31" t="s">
        <v>73</v>
      </c>
      <c r="BD192" s="31" t="s">
        <v>74</v>
      </c>
      <c r="BE192" s="31" t="s">
        <v>75</v>
      </c>
      <c r="BF192" s="31" t="s">
        <v>80</v>
      </c>
      <c r="BG192" s="31" t="s">
        <v>82</v>
      </c>
    </row>
    <row r="193" spans="2:59" ht="16" x14ac:dyDescent="0.45">
      <c r="B193" s="34" t="s">
        <v>57</v>
      </c>
      <c r="C193" s="35">
        <v>509</v>
      </c>
      <c r="D193" s="35">
        <v>533</v>
      </c>
      <c r="E193" s="35">
        <v>529</v>
      </c>
      <c r="F193" s="35">
        <v>593</v>
      </c>
      <c r="G193" s="35">
        <v>643</v>
      </c>
      <c r="H193" s="36">
        <v>536</v>
      </c>
      <c r="I193" s="36">
        <v>497</v>
      </c>
      <c r="J193" s="37">
        <v>536</v>
      </c>
      <c r="K193" s="37">
        <v>652</v>
      </c>
      <c r="L193" s="37">
        <v>778</v>
      </c>
      <c r="M193" s="42">
        <v>488</v>
      </c>
      <c r="N193" s="42">
        <v>668</v>
      </c>
      <c r="O193" s="42">
        <v>1081</v>
      </c>
      <c r="P193" s="42">
        <v>1050</v>
      </c>
      <c r="AN193" s="1" t="s">
        <v>57</v>
      </c>
      <c r="AO193" s="1"/>
      <c r="AP193" s="1"/>
      <c r="AQ193" s="1"/>
      <c r="AR193" s="1"/>
      <c r="AS193" s="1"/>
      <c r="AT193" s="1"/>
      <c r="AU193" s="22">
        <f>C193/$C$195</f>
        <v>0.45650224215246638</v>
      </c>
      <c r="AV193" s="22">
        <f>D193/$D$195</f>
        <v>0.44527986633249789</v>
      </c>
      <c r="AW193" s="22">
        <f>E193/$E$195</f>
        <v>0.45840554592720972</v>
      </c>
      <c r="AX193" s="22">
        <f>F193/$F$195</f>
        <v>0.45968992248062013</v>
      </c>
      <c r="AY193" s="22">
        <f>G193/$G$195</f>
        <v>0.45091164095371666</v>
      </c>
      <c r="AZ193" s="22">
        <f>H193/$H$195</f>
        <v>0.45308537616229921</v>
      </c>
      <c r="BA193" s="22">
        <f>I193/$I$195</f>
        <v>0.41729638958858101</v>
      </c>
      <c r="BB193" s="22">
        <f>J193/$J$195</f>
        <v>0.41842310694769713</v>
      </c>
      <c r="BC193" s="22">
        <f>K193/$K$195</f>
        <v>0.42810242941562704</v>
      </c>
      <c r="BD193" s="22">
        <f>L193/$L$195</f>
        <v>0.46117368109069357</v>
      </c>
      <c r="BE193" s="22">
        <f>M193/$M$195</f>
        <v>0.43339253996447602</v>
      </c>
      <c r="BF193" s="22">
        <f>N193/$N$195</f>
        <v>0.45566166439290584</v>
      </c>
      <c r="BG193" s="22">
        <f>O193/$O$195</f>
        <v>0.52886497064579252</v>
      </c>
    </row>
    <row r="194" spans="2:59" ht="16.5" thickBot="1" x14ac:dyDescent="0.5">
      <c r="B194" s="38" t="s">
        <v>58</v>
      </c>
      <c r="C194" s="39">
        <v>606</v>
      </c>
      <c r="D194" s="39">
        <v>664</v>
      </c>
      <c r="E194" s="39">
        <v>625</v>
      </c>
      <c r="F194" s="39">
        <v>697</v>
      </c>
      <c r="G194" s="39">
        <v>783</v>
      </c>
      <c r="H194" s="40">
        <v>647</v>
      </c>
      <c r="I194" s="40">
        <v>694</v>
      </c>
      <c r="J194" s="41">
        <v>745</v>
      </c>
      <c r="K194" s="41">
        <v>871</v>
      </c>
      <c r="L194" s="41">
        <v>909</v>
      </c>
      <c r="M194" s="41">
        <f>M195-M193</f>
        <v>638</v>
      </c>
      <c r="N194" s="47">
        <f>1466-N193</f>
        <v>798</v>
      </c>
      <c r="O194" s="47">
        <f>2044-O193</f>
        <v>963</v>
      </c>
      <c r="P194" s="47">
        <v>981</v>
      </c>
      <c r="AN194" s="43" t="s">
        <v>58</v>
      </c>
      <c r="AO194" s="43"/>
      <c r="AP194" s="43"/>
      <c r="AQ194" s="43"/>
      <c r="AR194" s="43"/>
      <c r="AS194" s="43"/>
      <c r="AT194" s="43"/>
      <c r="AU194" s="44">
        <f>C194/$C$195</f>
        <v>0.54349775784753362</v>
      </c>
      <c r="AV194" s="44">
        <f>D194/$D$195</f>
        <v>0.55472013366750206</v>
      </c>
      <c r="AW194" s="44">
        <f>E194/$E$195</f>
        <v>0.54159445407279028</v>
      </c>
      <c r="AX194" s="44">
        <f>F194/$F$195</f>
        <v>0.54031007751937987</v>
      </c>
      <c r="AY194" s="44">
        <f>G194/$G$195</f>
        <v>0.54908835904628328</v>
      </c>
      <c r="AZ194" s="44">
        <f>H194/$H$195</f>
        <v>0.54691462383770073</v>
      </c>
      <c r="BA194" s="44">
        <f>I194/$I$195</f>
        <v>0.58270361041141894</v>
      </c>
      <c r="BB194" s="44">
        <f>J194/$J$195</f>
        <v>0.58157689305230287</v>
      </c>
      <c r="BC194" s="44">
        <f>K194/$K$195</f>
        <v>0.57189757058437296</v>
      </c>
      <c r="BD194" s="44">
        <f>L194/$L$195</f>
        <v>0.53882631890930643</v>
      </c>
      <c r="BE194" s="44">
        <f>M194/$M$195</f>
        <v>0.56660746003552398</v>
      </c>
      <c r="BF194" s="44">
        <f>N194/$N$195</f>
        <v>0.5443383356070941</v>
      </c>
      <c r="BG194" s="44">
        <f>O194/$O$195</f>
        <v>0.47113502935420742</v>
      </c>
    </row>
    <row r="195" spans="2:59" ht="16.5" thickTop="1" x14ac:dyDescent="0.45">
      <c r="B195" s="34" t="s">
        <v>59</v>
      </c>
      <c r="C195" s="35">
        <f>SUM(C193:C194)</f>
        <v>1115</v>
      </c>
      <c r="D195" s="35">
        <f t="shared" ref="D195:H195" si="10">SUM(D193:D194)</f>
        <v>1197</v>
      </c>
      <c r="E195" s="35">
        <f t="shared" si="10"/>
        <v>1154</v>
      </c>
      <c r="F195" s="35">
        <f t="shared" si="10"/>
        <v>1290</v>
      </c>
      <c r="G195" s="35">
        <f t="shared" si="10"/>
        <v>1426</v>
      </c>
      <c r="H195" s="35">
        <f t="shared" si="10"/>
        <v>1183</v>
      </c>
      <c r="I195" s="35">
        <f>SUM(I193:I194)</f>
        <v>1191</v>
      </c>
      <c r="J195" s="35">
        <f>SUM(J193:J194)</f>
        <v>1281</v>
      </c>
      <c r="K195" s="35">
        <f>SUM(K193:K194)</f>
        <v>1523</v>
      </c>
      <c r="L195" s="35">
        <f>SUM(L193:L194)</f>
        <v>1687</v>
      </c>
      <c r="M195" s="35">
        <v>1126</v>
      </c>
      <c r="N195" s="37">
        <f>SUBTOTAL(109,N193:N194)</f>
        <v>1466</v>
      </c>
      <c r="O195" s="37">
        <f>SUBTOTAL(109,O193:O194)</f>
        <v>2044</v>
      </c>
      <c r="P195" s="37">
        <f>SUBTOTAL(109,P193:P194)</f>
        <v>2031</v>
      </c>
      <c r="AN195" s="1" t="s">
        <v>59</v>
      </c>
      <c r="AO195" s="1"/>
      <c r="AP195" s="1"/>
      <c r="AQ195" s="1"/>
      <c r="AR195" s="1"/>
      <c r="AS195" s="1"/>
      <c r="AT195" s="1"/>
      <c r="AU195" s="23">
        <f>SUM(AU193:AU194)</f>
        <v>1</v>
      </c>
      <c r="AV195" s="23">
        <f t="shared" ref="AV195:AW195" si="11">SUM(AV193:AV194)</f>
        <v>1</v>
      </c>
      <c r="AW195" s="23">
        <f t="shared" si="11"/>
        <v>1</v>
      </c>
      <c r="AX195" s="23">
        <f>SUM(AX193:AX194)</f>
        <v>1</v>
      </c>
      <c r="AY195" s="23">
        <f>SUM(AY193:AY194)</f>
        <v>1</v>
      </c>
      <c r="AZ195" s="23">
        <f t="shared" ref="AZ195:BA195" si="12">SUM(AZ193:AZ194)</f>
        <v>1</v>
      </c>
      <c r="BA195" s="23">
        <f t="shared" si="12"/>
        <v>1</v>
      </c>
      <c r="BB195" s="23">
        <f>SUM(BB193:BB194)</f>
        <v>1</v>
      </c>
      <c r="BC195" s="23">
        <f>SUM(BC193:BC194)</f>
        <v>1</v>
      </c>
      <c r="BD195" s="23">
        <f t="shared" ref="BD195" si="13">SUM(BD193:BD194)</f>
        <v>1</v>
      </c>
      <c r="BE195" s="23">
        <f>SUM(BE193:BE194)</f>
        <v>1</v>
      </c>
      <c r="BF195" s="23">
        <f>SUM(BF193:BF194)</f>
        <v>1</v>
      </c>
      <c r="BG195" s="23">
        <f>SUM(BG193:BG194)</f>
        <v>1</v>
      </c>
    </row>
  </sheetData>
  <autoFilter ref="A1:AR35" xr:uid="{00000000-0001-0000-0000-000000000000}"/>
  <sortState xmlns:xlrd2="http://schemas.microsoft.com/office/spreadsheetml/2017/richdata2" ref="A2:Y35">
    <sortCondition descending="1" ref="Y2:Y35"/>
  </sortState>
  <phoneticPr fontId="13" type="noConversion"/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Delitos Sexuales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jleonce</dc:creator>
  <cp:lastModifiedBy>Greyshel Quirós Martínez</cp:lastModifiedBy>
  <dcterms:created xsi:type="dcterms:W3CDTF">2016-08-08T16:57:10Z</dcterms:created>
  <dcterms:modified xsi:type="dcterms:W3CDTF">2025-05-13T15:29:26Z</dcterms:modified>
</cp:coreProperties>
</file>