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endoza\Documents\2022\CONSULTAS-ESTADISTICAS\Penalización\"/>
    </mc:Choice>
  </mc:AlternateContent>
  <xr:revisionPtr revIDLastSave="0" documentId="13_ncr:1_{48A0220E-30E7-4B59-927A-53350E82D762}" xr6:coauthVersionLast="46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2021" sheetId="2" r:id="rId1"/>
    <sheet name="2021.1" sheetId="3" r:id="rId2"/>
    <sheet name="2021.2" sheetId="5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5" l="1"/>
  <c r="N32" i="3"/>
  <c r="N28" i="3"/>
  <c r="N27" i="3"/>
  <c r="N26" i="3"/>
  <c r="V22" i="2" l="1"/>
  <c r="O12" i="5"/>
  <c r="N33" i="3" l="1"/>
  <c r="N31" i="3"/>
  <c r="N30" i="3"/>
  <c r="N29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3" i="3"/>
  <c r="V5" i="2"/>
  <c r="V6" i="2"/>
  <c r="V12" i="2"/>
  <c r="V13" i="2"/>
  <c r="V21" i="2"/>
  <c r="V24" i="2"/>
  <c r="Y8" i="2"/>
  <c r="T25" i="2"/>
  <c r="M12" i="5"/>
  <c r="L12" i="5"/>
  <c r="K12" i="5"/>
  <c r="J12" i="5"/>
  <c r="I12" i="5"/>
  <c r="I3" i="5" s="1"/>
  <c r="H12" i="5"/>
  <c r="H3" i="5" s="1"/>
  <c r="G12" i="5"/>
  <c r="F12" i="5"/>
  <c r="F3" i="5" s="1"/>
  <c r="E12" i="5"/>
  <c r="E3" i="5" s="1"/>
  <c r="C12" i="5"/>
  <c r="B12" i="5"/>
  <c r="N11" i="5"/>
  <c r="J3" i="5"/>
  <c r="G3" i="5"/>
  <c r="C3" i="5"/>
  <c r="B3" i="5"/>
  <c r="J2" i="5"/>
  <c r="J4" i="5" s="1"/>
  <c r="G2" i="5"/>
  <c r="G4" i="5" s="1"/>
  <c r="C2" i="5"/>
  <c r="C4" i="5" s="1"/>
  <c r="B2" i="5"/>
  <c r="B4" i="5" s="1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U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S23" i="2"/>
  <c r="V23" i="2" s="1"/>
  <c r="S20" i="2"/>
  <c r="V20" i="2" s="1"/>
  <c r="S19" i="2"/>
  <c r="V19" i="2" s="1"/>
  <c r="S18" i="2"/>
  <c r="V18" i="2" s="1"/>
  <c r="S17" i="2"/>
  <c r="V17" i="2" s="1"/>
  <c r="S16" i="2"/>
  <c r="V16" i="2" s="1"/>
  <c r="S15" i="2"/>
  <c r="V15" i="2" s="1"/>
  <c r="S14" i="2"/>
  <c r="V14" i="2" s="1"/>
  <c r="S11" i="2"/>
  <c r="V11" i="2" s="1"/>
  <c r="S10" i="2"/>
  <c r="V10" i="2" s="1"/>
  <c r="S9" i="2"/>
  <c r="V9" i="2" s="1"/>
  <c r="S8" i="2"/>
  <c r="V8" i="2" s="1"/>
  <c r="S7" i="2"/>
  <c r="V7" i="2" s="1"/>
  <c r="S4" i="2"/>
  <c r="V4" i="2" s="1"/>
  <c r="S3" i="2"/>
  <c r="V3" i="2" s="1"/>
  <c r="B21" i="3" l="1"/>
  <c r="S25" i="2"/>
  <c r="V25" i="2" s="1"/>
  <c r="W3" i="2" s="1"/>
  <c r="H2" i="5"/>
  <c r="H4" i="5" s="1"/>
  <c r="I2" i="5"/>
  <c r="I4" i="5" s="1"/>
  <c r="E2" i="5"/>
  <c r="E4" i="5" s="1"/>
  <c r="F2" i="5"/>
  <c r="F4" i="5" s="1"/>
  <c r="W7" i="2" l="1"/>
  <c r="W4" i="2"/>
  <c r="W6" i="2"/>
  <c r="W5" i="2"/>
  <c r="W23" i="2"/>
  <c r="W8" i="2"/>
  <c r="W24" i="2"/>
  <c r="W22" i="2"/>
  <c r="W18" i="2"/>
  <c r="W12" i="2"/>
  <c r="W13" i="2"/>
  <c r="W17" i="2"/>
  <c r="W20" i="2"/>
  <c r="W11" i="2"/>
  <c r="W10" i="2"/>
  <c r="W15" i="2"/>
  <c r="W14" i="2"/>
  <c r="W16" i="2"/>
  <c r="W21" i="2"/>
  <c r="W19" i="2"/>
  <c r="W9" i="2"/>
</calcChain>
</file>

<file path=xl/sharedStrings.xml><?xml version="1.0" encoding="utf-8"?>
<sst xmlns="http://schemas.openxmlformats.org/spreadsheetml/2006/main" count="206" uniqueCount="59">
  <si>
    <t>Delito</t>
  </si>
  <si>
    <t>Total por delito</t>
  </si>
  <si>
    <t>Ponderación</t>
  </si>
  <si>
    <t>Incumplimiento de una medida de protección</t>
  </si>
  <si>
    <t>-</t>
  </si>
  <si>
    <t>Maltrato</t>
  </si>
  <si>
    <t>Amenazas contra una mujer</t>
  </si>
  <si>
    <t>Violencia emocional</t>
  </si>
  <si>
    <t>Ofensas a la dignidad</t>
  </si>
  <si>
    <t>Infracción ley penalización de violencia contra la mujer</t>
  </si>
  <si>
    <t>Daño patrimonial</t>
  </si>
  <si>
    <t>Violación contra una mujer</t>
  </si>
  <si>
    <t>Sustracción patrimonial</t>
  </si>
  <si>
    <t>Incumplimiento de deberes agravado</t>
  </si>
  <si>
    <t>Restricción a la libertad de tránsito</t>
  </si>
  <si>
    <t>Restricción a la autodeterminación</t>
  </si>
  <si>
    <t>Femicidio (tentativa de)</t>
  </si>
  <si>
    <t>Conductas sexuales abusivas</t>
  </si>
  <si>
    <t>Fraude de simulación sobre bienes susceptibles de ser gananciales</t>
  </si>
  <si>
    <t>Femicidio</t>
  </si>
  <si>
    <t>Explotación sexual de una mujer</t>
  </si>
  <si>
    <t>Limitación al ejercicio del derecho de propiedad</t>
  </si>
  <si>
    <t>Formas agravadas de violencia sexual</t>
  </si>
  <si>
    <t>Explotación económica de la mujer</t>
  </si>
  <si>
    <t>Distracción de las utilidades de las actividades económicas familiares</t>
  </si>
  <si>
    <t>Total por año</t>
  </si>
  <si>
    <t>TOTAL</t>
  </si>
  <si>
    <t>Primero San José</t>
  </si>
  <si>
    <t>Segundo San José</t>
  </si>
  <si>
    <t>Tercero San José</t>
  </si>
  <si>
    <t>Primero Alajuela</t>
  </si>
  <si>
    <t>Segundo Alajuela</t>
  </si>
  <si>
    <t>Tercero Alajuela</t>
  </si>
  <si>
    <t>Cartago</t>
  </si>
  <si>
    <t>Heredia</t>
  </si>
  <si>
    <t>Primero Guanacaste</t>
  </si>
  <si>
    <t>Segundo Guanacaste</t>
  </si>
  <si>
    <t>Puntarenas</t>
  </si>
  <si>
    <t>Primero Zona Sur</t>
  </si>
  <si>
    <t>Segundo Zona Sur</t>
  </si>
  <si>
    <t>Primero Zona Atlántica</t>
  </si>
  <si>
    <t>Segundo Zona Atlática</t>
  </si>
  <si>
    <t>San José</t>
  </si>
  <si>
    <t>Alajuela</t>
  </si>
  <si>
    <t>Guanacaste</t>
  </si>
  <si>
    <t>Zona Sur</t>
  </si>
  <si>
    <t>Zona Atlántica</t>
  </si>
  <si>
    <t>Total por Circuito Judicial</t>
  </si>
  <si>
    <t>CJ</t>
  </si>
  <si>
    <t>Entrada Neta</t>
  </si>
  <si>
    <t>Sentencias</t>
  </si>
  <si>
    <t>Absolutoria</t>
  </si>
  <si>
    <t>Condenatoria</t>
  </si>
  <si>
    <t>Total</t>
  </si>
  <si>
    <t>Obstaculizar el acceso a la justicia</t>
  </si>
  <si>
    <t>Amenazas contra una mujer-violencia psicológica</t>
  </si>
  <si>
    <t>Ofensas a la dignidad- violencia psicológica</t>
  </si>
  <si>
    <t>Restricción a la autodeterminación- violencia psicológica</t>
  </si>
  <si>
    <t>Está en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</si>
</sst>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2" borderId="0" xfId="0" applyFill="1"/>
    <xf numFmtId="165" fontId="3" fillId="3" borderId="0" xfId="1" applyNumberFormat="1" applyFont="1" applyFill="1" applyAlignment="1">
      <alignment horizontal="center" vertical="center"/>
    </xf>
    <xf numFmtId="10" fontId="0" fillId="4" borderId="0" xfId="2" applyNumberFormat="1" applyFont="1" applyFill="1" applyAlignment="1">
      <alignment horizontal="center" vertical="center"/>
    </xf>
    <xf numFmtId="10" fontId="0" fillId="2" borderId="0" xfId="2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65" fontId="3" fillId="5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6" fontId="2" fillId="2" borderId="0" xfId="2" applyNumberFormat="1" applyFont="1" applyFill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3" fillId="3" borderId="0" xfId="1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166" fontId="3" fillId="2" borderId="0" xfId="5" applyNumberFormat="1" applyFont="1" applyFill="1" applyAlignment="1">
      <alignment horizontal="center" vertical="center"/>
    </xf>
    <xf numFmtId="0" fontId="0" fillId="2" borderId="2" xfId="0" applyFill="1" applyBorder="1"/>
    <xf numFmtId="3" fontId="0" fillId="2" borderId="2" xfId="1" applyNumberFormat="1" applyFont="1" applyFill="1" applyBorder="1" applyAlignment="1">
      <alignment horizontal="center" vertical="center"/>
    </xf>
    <xf numFmtId="3" fontId="0" fillId="2" borderId="0" xfId="1" applyNumberFormat="1" applyFont="1" applyFill="1" applyBorder="1" applyAlignment="1">
      <alignment horizontal="center" vertical="center"/>
    </xf>
    <xf numFmtId="10" fontId="0" fillId="2" borderId="0" xfId="5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0" fontId="0" fillId="2" borderId="0" xfId="0" applyNumberFormat="1" applyFill="1"/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3" fontId="5" fillId="0" borderId="5" xfId="0" applyNumberFormat="1" applyFont="1" applyBorder="1" applyAlignment="1">
      <alignment horizontal="center" wrapText="1"/>
    </xf>
    <xf numFmtId="3" fontId="6" fillId="0" borderId="4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 wrapText="1"/>
    </xf>
    <xf numFmtId="3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9" fontId="0" fillId="0" borderId="0" xfId="5" applyFont="1"/>
    <xf numFmtId="0" fontId="7" fillId="0" borderId="0" xfId="0" applyFont="1"/>
  </cellXfs>
  <cellStyles count="6">
    <cellStyle name="Comma 2" xfId="3" xr:uid="{00000000-0005-0000-0000-000000000000}"/>
    <cellStyle name="Millares" xfId="1" builtinId="3"/>
    <cellStyle name="Normal" xfId="0" builtinId="0"/>
    <cellStyle name="Normal 2" xfId="4" xr:uid="{00000000-0005-0000-0000-000003000000}"/>
    <cellStyle name="Porcentaje" xfId="5" builtinId="5"/>
    <cellStyle name="Porcentual 2" xfId="2" xr:uid="{00000000-0005-0000-0000-000005000000}"/>
  </cellStyles>
  <dxfs count="1">
    <dxf>
      <font>
        <b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222128"/>
      <color rgb="FFE961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>
                <a:latin typeface="Aharoni" panose="02010803020104030203" pitchFamily="2" charset="-79"/>
                <a:cs typeface="Aharoni" panose="02010803020104030203" pitchFamily="2" charset="-79"/>
              </a:rPr>
              <a:t>Cantidad de casos entrados en las Fiscalías Penales de Adultos</a:t>
            </a:r>
          </a:p>
          <a:p>
            <a:pPr>
              <a:defRPr/>
            </a:pPr>
            <a:r>
              <a:rPr lang="es-CR">
                <a:latin typeface="Aharoni" panose="02010803020104030203" pitchFamily="2" charset="-79"/>
                <a:cs typeface="Aharoni" panose="02010803020104030203" pitchFamily="2" charset="-79"/>
              </a:rPr>
              <a:t> por concepto de delitos de  la Ley de Penalización de Violencia contra la Mujer (LPVcM)</a:t>
            </a:r>
          </a:p>
          <a:p>
            <a:pPr>
              <a:defRPr/>
            </a:pPr>
            <a:r>
              <a:rPr lang="es-CR">
                <a:latin typeface="Aharoni" panose="02010803020104030203" pitchFamily="2" charset="-79"/>
                <a:cs typeface="Aharoni" panose="02010803020104030203" pitchFamily="2" charset="-79"/>
              </a:rPr>
              <a:t>-segregación por los cinco tipos de delitos más denunciados-</a:t>
            </a:r>
          </a:p>
          <a:p>
            <a:pPr>
              <a:defRPr/>
            </a:pPr>
            <a:r>
              <a:rPr lang="en-US">
                <a:latin typeface="Aharoni" panose="02010803020104030203" pitchFamily="2" charset="-79"/>
                <a:cs typeface="Aharoni" panose="02010803020104030203" pitchFamily="2" charset="-79"/>
              </a:rPr>
              <a:t>Periodo 2014-2021.</a:t>
            </a:r>
            <a:endParaRPr lang="ru-RU">
              <a:cs typeface="Aharoni" panose="02010803020104030203" pitchFamily="2" charset="-79"/>
            </a:endParaRPr>
          </a:p>
        </c:rich>
      </c:tx>
      <c:layout>
        <c:manualLayout>
          <c:xMode val="edge"/>
          <c:yMode val="edge"/>
          <c:x val="0.17434593083597416"/>
          <c:y val="7.5589996053135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2.2129994164651619E-2"/>
          <c:y val="0.184242241899535"/>
          <c:w val="0.94290377864597053"/>
          <c:h val="0.6599401003608973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'2021'!$B$3:$F$3</c:f>
              <c:strCache>
                <c:ptCount val="5"/>
                <c:pt idx="0">
                  <c:v>Maltrato</c:v>
                </c:pt>
                <c:pt idx="1">
                  <c:v>-</c:v>
                </c:pt>
                <c:pt idx="2">
                  <c:v>-</c:v>
                </c:pt>
                <c:pt idx="3">
                  <c:v>-</c:v>
                </c:pt>
                <c:pt idx="4">
                  <c:v>-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222128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'2021'!$N$2:$U$2</c15:sqref>
                  </c15:fullRef>
                </c:ext>
              </c:extLst>
              <c:f>'2021'!$N$2:$U$2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'2021'!$G$3:$V$3</c15:sqref>
                  </c15:fullRef>
                </c:ext>
              </c:extLst>
              <c:f>'2021'!$G$3:$U$3</c:f>
              <c:numCache>
                <c:formatCode>#,##0</c:formatCode>
                <c:ptCount val="8"/>
                <c:pt idx="0">
                  <c:v>6875</c:v>
                </c:pt>
                <c:pt idx="1">
                  <c:v>6762</c:v>
                </c:pt>
                <c:pt idx="2">
                  <c:v>7010</c:v>
                </c:pt>
                <c:pt idx="3">
                  <c:v>7344</c:v>
                </c:pt>
                <c:pt idx="4">
                  <c:v>8429</c:v>
                </c:pt>
                <c:pt idx="5">
                  <c:v>8018</c:v>
                </c:pt>
                <c:pt idx="6">
                  <c:v>7990</c:v>
                </c:pt>
                <c:pt idx="7">
                  <c:v>8548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4-4DD9-A6FD-7F7ADC438303}"/>
            </c:ext>
          </c:extLst>
        </c:ser>
        <c:ser>
          <c:idx val="2"/>
          <c:order val="1"/>
          <c:tx>
            <c:strRef>
              <c:f>'2021'!$B$4:$F$4</c:f>
              <c:strCache>
                <c:ptCount val="5"/>
                <c:pt idx="0">
                  <c:v>Incumplimiento de una medida de protección</c:v>
                </c:pt>
                <c:pt idx="1">
                  <c:v>-</c:v>
                </c:pt>
                <c:pt idx="2">
                  <c:v>-</c:v>
                </c:pt>
                <c:pt idx="3">
                  <c:v>-</c:v>
                </c:pt>
                <c:pt idx="4">
                  <c:v>-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'2021'!$N$2:$U$2</c15:sqref>
                  </c15:fullRef>
                </c:ext>
              </c:extLst>
              <c:f>'2021'!$N$2:$U$2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'2021'!$G$4:$V$4</c15:sqref>
                  </c15:fullRef>
                </c:ext>
              </c:extLst>
              <c:f>'2021'!$G$4:$U$4</c:f>
              <c:numCache>
                <c:formatCode>#,##0</c:formatCode>
                <c:ptCount val="8"/>
                <c:pt idx="0">
                  <c:v>5995</c:v>
                </c:pt>
                <c:pt idx="1">
                  <c:v>6421</c:v>
                </c:pt>
                <c:pt idx="2">
                  <c:v>6521</c:v>
                </c:pt>
                <c:pt idx="3">
                  <c:v>6405</c:v>
                </c:pt>
                <c:pt idx="4">
                  <c:v>5639</c:v>
                </c:pt>
                <c:pt idx="5">
                  <c:v>6176</c:v>
                </c:pt>
                <c:pt idx="6">
                  <c:v>5870</c:v>
                </c:pt>
                <c:pt idx="7">
                  <c:v>5730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4-4DD9-A6FD-7F7ADC438303}"/>
            </c:ext>
          </c:extLst>
        </c:ser>
        <c:ser>
          <c:idx val="3"/>
          <c:order val="2"/>
          <c:tx>
            <c:strRef>
              <c:f>'2021'!$B$5:$F$5</c:f>
              <c:strCache>
                <c:ptCount val="5"/>
                <c:pt idx="0">
                  <c:v>Ofensas a la dignidad</c:v>
                </c:pt>
                <c:pt idx="1">
                  <c:v>-</c:v>
                </c:pt>
                <c:pt idx="2">
                  <c:v>-</c:v>
                </c:pt>
                <c:pt idx="3">
                  <c:v>-</c:v>
                </c:pt>
                <c:pt idx="4">
                  <c:v>-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222128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'2021'!$N$2:$U$2</c15:sqref>
                  </c15:fullRef>
                </c:ext>
              </c:extLst>
              <c:f>'2021'!$N$2:$U$2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'2021'!$G$5:$V$5</c15:sqref>
                  </c15:fullRef>
                </c:ext>
              </c:extLst>
              <c:f>'2021'!$G$5:$U$5</c:f>
              <c:numCache>
                <c:formatCode>#,##0</c:formatCode>
                <c:ptCount val="8"/>
                <c:pt idx="0">
                  <c:v>3708</c:v>
                </c:pt>
                <c:pt idx="1">
                  <c:v>3201</c:v>
                </c:pt>
                <c:pt idx="2">
                  <c:v>2962</c:v>
                </c:pt>
                <c:pt idx="3">
                  <c:v>2441</c:v>
                </c:pt>
                <c:pt idx="4">
                  <c:v>3027</c:v>
                </c:pt>
                <c:pt idx="5">
                  <c:v>3912</c:v>
                </c:pt>
                <c:pt idx="6">
                  <c:v>3370</c:v>
                </c:pt>
                <c:pt idx="7">
                  <c:v>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14-4DD9-A6FD-7F7ADC438303}"/>
            </c:ext>
          </c:extLst>
        </c:ser>
        <c:ser>
          <c:idx val="5"/>
          <c:order val="3"/>
          <c:tx>
            <c:strRef>
              <c:f>'2021'!$B$6:$F$6</c:f>
              <c:strCache>
                <c:ptCount val="5"/>
                <c:pt idx="0">
                  <c:v>Amenazas contra una mujer</c:v>
                </c:pt>
                <c:pt idx="1">
                  <c:v>-</c:v>
                </c:pt>
                <c:pt idx="2">
                  <c:v>-</c:v>
                </c:pt>
                <c:pt idx="3">
                  <c:v>-</c:v>
                </c:pt>
                <c:pt idx="4">
                  <c:v>-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'2021'!$N$2:$U$2</c15:sqref>
                  </c15:fullRef>
                </c:ext>
              </c:extLst>
              <c:f>'2021'!$N$2:$U$2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'2021'!$G$6:$V$6</c15:sqref>
                  </c15:fullRef>
                </c:ext>
              </c:extLst>
              <c:f>'2021'!$G$6:$U$6</c:f>
              <c:numCache>
                <c:formatCode>#,##0</c:formatCode>
                <c:ptCount val="8"/>
                <c:pt idx="0">
                  <c:v>2103</c:v>
                </c:pt>
                <c:pt idx="1">
                  <c:v>1738</c:v>
                </c:pt>
                <c:pt idx="2">
                  <c:v>1938</c:v>
                </c:pt>
                <c:pt idx="3">
                  <c:v>1852</c:v>
                </c:pt>
                <c:pt idx="4">
                  <c:v>2160</c:v>
                </c:pt>
                <c:pt idx="5">
                  <c:v>2078</c:v>
                </c:pt>
                <c:pt idx="6">
                  <c:v>1857</c:v>
                </c:pt>
                <c:pt idx="7">
                  <c:v>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14-4DD9-A6FD-7F7ADC438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52229632"/>
        <c:axId val="52231168"/>
      </c:barChart>
      <c:lineChart>
        <c:grouping val="standard"/>
        <c:varyColors val="0"/>
        <c:ser>
          <c:idx val="0"/>
          <c:order val="4"/>
          <c:tx>
            <c:strRef>
              <c:f>'2021'!$B$25</c:f>
              <c:strCache>
                <c:ptCount val="1"/>
                <c:pt idx="0">
                  <c:v>Total por año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9611C"/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'2021'!$O$2:$U$2</c15:sqref>
                  </c15:fullRef>
                </c:ext>
              </c:extLst>
              <c:f>'2021'!$O$2:$U$2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'2021'!$N$25:$U$25</c15:sqref>
                  </c15:fullRef>
                </c:ext>
              </c:extLst>
              <c:f>'2021'!$N$25:$U$25</c:f>
              <c:numCache>
                <c:formatCode>#,##0</c:formatCode>
                <c:ptCount val="8"/>
                <c:pt idx="0">
                  <c:v>19284</c:v>
                </c:pt>
                <c:pt idx="1">
                  <c:v>18693</c:v>
                </c:pt>
                <c:pt idx="2">
                  <c:v>18971</c:v>
                </c:pt>
                <c:pt idx="3">
                  <c:v>18705</c:v>
                </c:pt>
                <c:pt idx="4">
                  <c:v>20130</c:v>
                </c:pt>
                <c:pt idx="5">
                  <c:v>21122</c:v>
                </c:pt>
                <c:pt idx="6">
                  <c:v>19815</c:v>
                </c:pt>
                <c:pt idx="7">
                  <c:v>20780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B1-49D2-974D-41224EDF6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907999"/>
        <c:axId val="718917151"/>
      </c:lineChart>
      <c:catAx>
        <c:axId val="5222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52231168"/>
        <c:crosses val="autoZero"/>
        <c:auto val="1"/>
        <c:lblAlgn val="ctr"/>
        <c:lblOffset val="100"/>
        <c:noMultiLvlLbl val="0"/>
      </c:catAx>
      <c:valAx>
        <c:axId val="522311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2229632"/>
        <c:crosses val="autoZero"/>
        <c:crossBetween val="between"/>
      </c:valAx>
      <c:valAx>
        <c:axId val="718917151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718907999"/>
        <c:crosses val="max"/>
        <c:crossBetween val="between"/>
      </c:valAx>
      <c:catAx>
        <c:axId val="7189079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891715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9797452927079768"/>
          <c:y val="0.89421809221469162"/>
          <c:w val="0.51660061622731945"/>
          <c:h val="6.8452580908655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>
                <a:latin typeface="Aharoni" panose="02010803020104030203" pitchFamily="2" charset="-79"/>
                <a:cs typeface="Aharoni" panose="02010803020104030203" pitchFamily="2" charset="-79"/>
              </a:rPr>
              <a:t>Distribución porcentual,según Circuito Judicial, de la cantidad de delitos </a:t>
            </a:r>
          </a:p>
          <a:p>
            <a:pPr>
              <a:defRPr/>
            </a:pPr>
            <a:r>
              <a:rPr lang="en-US" sz="1000" b="0">
                <a:latin typeface="Aharoni" panose="02010803020104030203" pitchFamily="2" charset="-79"/>
                <a:cs typeface="Aharoni" panose="02010803020104030203" pitchFamily="2" charset="-79"/>
              </a:rPr>
              <a:t>de la Ley de Penalización de Violencia contra la Mujer entrados en las Fiscalías Penales de Adultos. </a:t>
            </a:r>
            <a:endParaRPr lang="es-CR" sz="1000" b="0">
              <a:latin typeface="Aharoni" panose="02010803020104030203" pitchFamily="2" charset="-79"/>
              <a:cs typeface="Aharoni" panose="02010803020104030203" pitchFamily="2" charset="-79"/>
            </a:endParaRPr>
          </a:p>
          <a:p>
            <a:pPr>
              <a:defRPr/>
            </a:pPr>
            <a:r>
              <a:rPr lang="en-US" sz="1000" b="0">
                <a:latin typeface="Aharoni" panose="02010803020104030203" pitchFamily="2" charset="-79"/>
                <a:cs typeface="Aharoni" panose="02010803020104030203" pitchFamily="2" charset="-79"/>
              </a:rPr>
              <a:t>Periodo 2021.</a:t>
            </a:r>
            <a:endParaRPr lang="ru-RU" sz="1000" b="0">
              <a:cs typeface="Aharoni" panose="02010803020104030203" pitchFamily="2" charset="-79"/>
            </a:endParaRPr>
          </a:p>
        </c:rich>
      </c:tx>
      <c:layout>
        <c:manualLayout>
          <c:xMode val="edge"/>
          <c:yMode val="edge"/>
          <c:x val="0.22704128390209855"/>
          <c:y val="2.60406868366218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4865223865371314"/>
          <c:y val="0.17437503706662233"/>
          <c:w val="0.4102048216629362"/>
          <c:h val="0.66971317126012875"/>
        </c:manualLayout>
      </c:layout>
      <c:doughnutChart>
        <c:varyColors val="1"/>
        <c:ser>
          <c:idx val="0"/>
          <c:order val="0"/>
          <c:tx>
            <c:strRef>
              <c:f>'2021.1'!$N$25</c:f>
              <c:strCache>
                <c:ptCount val="1"/>
                <c:pt idx="0">
                  <c:v>Entrada Neta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rgbClr val="E9611C"/>
              </a:solidFill>
            </c:spPr>
            <c:extLst>
              <c:ext xmlns:c16="http://schemas.microsoft.com/office/drawing/2014/chart" uri="{C3380CC4-5D6E-409C-BE32-E72D297353CC}">
                <c16:uniqueId val="{00000002-106E-4C4F-A801-E593F6D83FCF}"/>
              </c:ext>
            </c:extLst>
          </c:dPt>
          <c:dPt>
            <c:idx val="1"/>
            <c:bubble3D val="0"/>
            <c:spPr>
              <a:solidFill>
                <a:srgbClr val="222128"/>
              </a:solidFill>
            </c:spPr>
            <c:extLst>
              <c:ext xmlns:c16="http://schemas.microsoft.com/office/drawing/2014/chart" uri="{C3380CC4-5D6E-409C-BE32-E72D297353CC}">
                <c16:uniqueId val="{00000003-106E-4C4F-A801-E593F6D83FCF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06E-4C4F-A801-E593F6D83FCF}"/>
              </c:ext>
            </c:extLst>
          </c:dPt>
          <c:dPt>
            <c:idx val="3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06E-4C4F-A801-E593F6D83FCF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06E-4C4F-A801-E593F6D83FCF}"/>
              </c:ext>
            </c:extLst>
          </c:dPt>
          <c:dPt>
            <c:idx val="5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06E-4C4F-A801-E593F6D83FCF}"/>
              </c:ext>
            </c:extLst>
          </c:dPt>
          <c:dPt>
            <c:idx val="6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06E-4C4F-A801-E593F6D83FCF}"/>
              </c:ext>
            </c:extLst>
          </c:dPt>
          <c:dPt>
            <c:idx val="7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06E-4C4F-A801-E593F6D83FCF}"/>
              </c:ext>
            </c:extLst>
          </c:dPt>
          <c:dLbls>
            <c:dLbl>
              <c:idx val="0"/>
              <c:layout>
                <c:manualLayout>
                  <c:x val="4.8991579277633521E-2"/>
                  <c:y val="-4.221439981637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6E-4C4F-A801-E593F6D83FCF}"/>
                </c:ext>
              </c:extLst>
            </c:dLbl>
            <c:dLbl>
              <c:idx val="1"/>
              <c:layout>
                <c:manualLayout>
                  <c:x val="4.0826316064694501E-2"/>
                  <c:y val="5.554526291628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6E-4C4F-A801-E593F6D83FCF}"/>
                </c:ext>
              </c:extLst>
            </c:dLbl>
            <c:dLbl>
              <c:idx val="2"/>
              <c:layout>
                <c:manualLayout>
                  <c:x val="0"/>
                  <c:y val="6.88761260161940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6E-4C4F-A801-E593F6D83FCF}"/>
                </c:ext>
              </c:extLst>
            </c:dLbl>
            <c:dLbl>
              <c:idx val="3"/>
              <c:layout>
                <c:manualLayout>
                  <c:x val="-5.1713333681946493E-2"/>
                  <c:y val="5.3323452399634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6E-4C4F-A801-E593F6D83FCF}"/>
                </c:ext>
              </c:extLst>
            </c:dLbl>
            <c:dLbl>
              <c:idx val="4"/>
              <c:layout>
                <c:manualLayout>
                  <c:x val="-6.80438601078243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6E-4C4F-A801-E593F6D83FCF}"/>
                </c:ext>
              </c:extLst>
            </c:dLbl>
            <c:dLbl>
              <c:idx val="5"/>
              <c:layout>
                <c:manualLayout>
                  <c:x val="-5.5795965288415954E-2"/>
                  <c:y val="-3.777077878307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6E-4C4F-A801-E593F6D83FCF}"/>
                </c:ext>
              </c:extLst>
            </c:dLbl>
            <c:dLbl>
              <c:idx val="6"/>
              <c:layout>
                <c:manualLayout>
                  <c:x val="-3.6743684458225144E-2"/>
                  <c:y val="-4.443621033302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6E-4C4F-A801-E593F6D83FCF}"/>
                </c:ext>
              </c:extLst>
            </c:dLbl>
            <c:dLbl>
              <c:idx val="7"/>
              <c:layout>
                <c:manualLayout>
                  <c:x val="-1.6330526425877841E-2"/>
                  <c:y val="-6.66543154995426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6E-4C4F-A801-E593F6D83F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'2021.1'!$M$26:$M$33</c:f>
              <c:strCache>
                <c:ptCount val="8"/>
                <c:pt idx="0">
                  <c:v>San José</c:v>
                </c:pt>
                <c:pt idx="1">
                  <c:v>Alajuela</c:v>
                </c:pt>
                <c:pt idx="2">
                  <c:v>Zona Sur</c:v>
                </c:pt>
                <c:pt idx="3">
                  <c:v>Guanacaste</c:v>
                </c:pt>
                <c:pt idx="4">
                  <c:v>Zona Atlántica</c:v>
                </c:pt>
                <c:pt idx="5">
                  <c:v>Cartago</c:v>
                </c:pt>
                <c:pt idx="6">
                  <c:v>Heredia</c:v>
                </c:pt>
                <c:pt idx="7">
                  <c:v>Puntarenas</c:v>
                </c:pt>
              </c:strCache>
            </c:strRef>
          </c:cat>
          <c:val>
            <c:numRef>
              <c:f>'2021.1'!$N$26:$N$33</c:f>
              <c:numCache>
                <c:formatCode>_(* #\ ##0_);_(* \(#\ ##0\);_(* "-"??_);_(@_)</c:formatCode>
                <c:ptCount val="8"/>
                <c:pt idx="0">
                  <c:v>4904</c:v>
                </c:pt>
                <c:pt idx="1">
                  <c:v>4539</c:v>
                </c:pt>
                <c:pt idx="2">
                  <c:v>2567</c:v>
                </c:pt>
                <c:pt idx="3">
                  <c:v>2607</c:v>
                </c:pt>
                <c:pt idx="4">
                  <c:v>1838</c:v>
                </c:pt>
                <c:pt idx="5">
                  <c:v>1483</c:v>
                </c:pt>
                <c:pt idx="6">
                  <c:v>1492</c:v>
                </c:pt>
                <c:pt idx="7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E-4C4F-A801-E593F6D83F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80"/>
      </c:doughnutChart>
    </c:plotArea>
    <c:plotVisOnly val="1"/>
    <c:dispBlanksAs val="gap"/>
    <c:showDLblsOverMax val="0"/>
  </c:chart>
  <c:txPr>
    <a:bodyPr/>
    <a:lstStyle/>
    <a:p>
      <a:pPr>
        <a:defRPr sz="80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n-US">
                <a:latin typeface="Aharoni" panose="02010803020104030203" pitchFamily="2" charset="-79"/>
                <a:cs typeface="Aharoni" panose="02010803020104030203" pitchFamily="2" charset="-79"/>
              </a:rPr>
              <a:t>Cantidad de sentencias dictadas en los Tribunales Penales de Adultos </a:t>
            </a:r>
          </a:p>
          <a:p>
            <a:pPr>
              <a:defRPr/>
            </a:pPr>
            <a:r>
              <a:rPr lang="en-US">
                <a:latin typeface="Aharoni" panose="02010803020104030203" pitchFamily="2" charset="-79"/>
                <a:cs typeface="Aharoni" panose="02010803020104030203" pitchFamily="2" charset="-79"/>
              </a:rPr>
              <a:t>por delitos cometidos en La Ley de Penalización de Violencia contra la Mujer.</a:t>
            </a:r>
            <a:endParaRPr lang="ru-RU">
              <a:cs typeface="Aharoni" panose="02010803020104030203" pitchFamily="2" charset="-79"/>
            </a:endParaRPr>
          </a:p>
          <a:p>
            <a:pPr>
              <a:defRPr/>
            </a:pPr>
            <a:r>
              <a:rPr lang="en-US">
                <a:latin typeface="Aharoni" panose="02010803020104030203" pitchFamily="2" charset="-79"/>
                <a:cs typeface="Aharoni" panose="02010803020104030203" pitchFamily="2" charset="-79"/>
              </a:rPr>
              <a:t>Periodo 2016-2021</a:t>
            </a:r>
            <a:endParaRPr lang="ru-RU">
              <a:cs typeface="Aharoni" panose="02010803020104030203" pitchFamily="2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3.2584577445138069E-2"/>
          <c:y val="0.14671113218205864"/>
          <c:w val="0.95721075952788282"/>
          <c:h val="0.692955073737192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'2021.2'!$A$10</c:f>
              <c:strCache>
                <c:ptCount val="1"/>
                <c:pt idx="0">
                  <c:v>Absolutoria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222128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('2021.2'!$I$9:$O$9,'2021.2'!$P$7)</c15:sqref>
                  </c15:fullRef>
                </c:ext>
              </c:extLst>
              <c:f>('2021.2'!$J$9:$O$9,'2021.2'!$P$7)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'2021.2'!$I$10:$O$10</c15:sqref>
                  </c15:fullRef>
                </c:ext>
              </c:extLst>
              <c:f>'2021.2'!$J$10:$O$10</c:f>
              <c:numCache>
                <c:formatCode>#,##0</c:formatCode>
                <c:ptCount val="6"/>
                <c:pt idx="0">
                  <c:v>321</c:v>
                </c:pt>
                <c:pt idx="1">
                  <c:v>385</c:v>
                </c:pt>
                <c:pt idx="2">
                  <c:v>452</c:v>
                </c:pt>
                <c:pt idx="3">
                  <c:v>795</c:v>
                </c:pt>
                <c:pt idx="4" formatCode="General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A-4A95-8975-593AF92F8413}"/>
            </c:ext>
          </c:extLst>
        </c:ser>
        <c:ser>
          <c:idx val="1"/>
          <c:order val="1"/>
          <c:tx>
            <c:strRef>
              <c:f>'2021.2'!$A$11</c:f>
              <c:strCache>
                <c:ptCount val="1"/>
                <c:pt idx="0">
                  <c:v>Condenatoria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('2021.2'!$I$9:$O$9,'2021.2'!$P$7)</c15:sqref>
                  </c15:fullRef>
                </c:ext>
              </c:extLst>
              <c:f>('2021.2'!$J$9:$O$9,'2021.2'!$P$7)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'2021.2'!$I$11:$O$11</c15:sqref>
                  </c15:fullRef>
                </c:ext>
              </c:extLst>
              <c:f>'2021.2'!$J$11:$O$11</c:f>
              <c:numCache>
                <c:formatCode>#,##0</c:formatCode>
                <c:ptCount val="6"/>
                <c:pt idx="0">
                  <c:v>654</c:v>
                </c:pt>
                <c:pt idx="1">
                  <c:v>632</c:v>
                </c:pt>
                <c:pt idx="2">
                  <c:v>730</c:v>
                </c:pt>
                <c:pt idx="3">
                  <c:v>989</c:v>
                </c:pt>
                <c:pt idx="4" formatCode="General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EA-4A95-8975-593AF92F8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728256"/>
        <c:axId val="83729792"/>
      </c:barChart>
      <c:lineChart>
        <c:grouping val="standard"/>
        <c:varyColors val="0"/>
        <c:ser>
          <c:idx val="2"/>
          <c:order val="2"/>
          <c:tx>
            <c:strRef>
              <c:f>'2021.2'!$A$12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222128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'2021.2'!$I$9:$O$9</c15:sqref>
                  </c15:fullRef>
                </c:ext>
              </c:extLst>
              <c:f>'2021.2'!$J$9:$O$9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'2021.2'!$I$12:$O$12</c15:sqref>
                  </c15:fullRef>
                </c:ext>
              </c:extLst>
              <c:f>'2021.2'!$J$12:$O$12</c:f>
              <c:numCache>
                <c:formatCode>#,##0</c:formatCode>
                <c:ptCount val="6"/>
                <c:pt idx="0">
                  <c:v>975</c:v>
                </c:pt>
                <c:pt idx="1">
                  <c:v>1017</c:v>
                </c:pt>
                <c:pt idx="2">
                  <c:v>1182</c:v>
                </c:pt>
                <c:pt idx="3">
                  <c:v>1784</c:v>
                </c:pt>
                <c:pt idx="4">
                  <c:v>1390</c:v>
                </c:pt>
                <c:pt idx="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AEA-4A95-8975-593AF92F8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28256"/>
        <c:axId val="83729792"/>
      </c:lineChart>
      <c:catAx>
        <c:axId val="8372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83729792"/>
        <c:crosses val="autoZero"/>
        <c:auto val="1"/>
        <c:lblAlgn val="ctr"/>
        <c:lblOffset val="100"/>
        <c:noMultiLvlLbl val="0"/>
      </c:catAx>
      <c:valAx>
        <c:axId val="837297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372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114712976503708"/>
          <c:y val="0.88411458846563218"/>
          <c:w val="0.20931663089799574"/>
          <c:h val="3.5742164127510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27</xdr:row>
      <xdr:rowOff>114802</xdr:rowOff>
    </xdr:from>
    <xdr:to>
      <xdr:col>27</xdr:col>
      <xdr:colOff>118533</xdr:colOff>
      <xdr:row>85</xdr:row>
      <xdr:rowOff>50800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190499</xdr:colOff>
      <xdr:row>3</xdr:row>
      <xdr:rowOff>52917</xdr:rowOff>
    </xdr:from>
    <xdr:to>
      <xdr:col>29</xdr:col>
      <xdr:colOff>258108</xdr:colOff>
      <xdr:row>10</xdr:row>
      <xdr:rowOff>31750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81A3981-20EF-4C03-B183-DC48945BF456}"/>
            </a:ext>
          </a:extLst>
        </xdr:cNvPr>
        <xdr:cNvSpPr/>
      </xdr:nvSpPr>
      <xdr:spPr>
        <a:xfrm>
          <a:off x="13959416" y="497417"/>
          <a:ext cx="2131359" cy="1016000"/>
        </a:xfrm>
        <a:prstGeom prst="rect">
          <a:avLst/>
        </a:prstGeom>
        <a:solidFill>
          <a:srgbClr val="E9611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  <xdr:twoCellAnchor>
    <xdr:from>
      <xdr:col>26</xdr:col>
      <xdr:colOff>300814</xdr:colOff>
      <xdr:row>11</xdr:row>
      <xdr:rowOff>145055</xdr:rowOff>
    </xdr:from>
    <xdr:to>
      <xdr:col>29</xdr:col>
      <xdr:colOff>368423</xdr:colOff>
      <xdr:row>18</xdr:row>
      <xdr:rowOff>123888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F0E69758-99B9-4623-A42C-D668E9A4C198}"/>
            </a:ext>
          </a:extLst>
        </xdr:cNvPr>
        <xdr:cNvSpPr/>
      </xdr:nvSpPr>
      <xdr:spPr>
        <a:xfrm>
          <a:off x="14069731" y="1774888"/>
          <a:ext cx="2131359" cy="1016000"/>
        </a:xfrm>
        <a:prstGeom prst="rect">
          <a:avLst/>
        </a:prstGeom>
        <a:solidFill>
          <a:srgbClr val="2221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0.43388</cdr:x>
      <cdr:y>0.96682</cdr:y>
    </cdr:from>
    <cdr:to>
      <cdr:x>0.69917</cdr:x>
      <cdr:y>0.99194</cdr:y>
    </cdr:to>
    <cdr:pic>
      <cdr:nvPicPr>
        <cdr:cNvPr id="2" name="1 Imagen" descr="Fuente.png">
          <a:extLst xmlns:a="http://schemas.openxmlformats.org/drawingml/2006/main">
            <a:ext uri="{FF2B5EF4-FFF2-40B4-BE49-F238E27FC236}">
              <a16:creationId xmlns:a16="http://schemas.microsoft.com/office/drawing/2014/main" id="{5A765762-968C-414B-A58A-D0847160D0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36764" y="7108830"/>
          <a:ext cx="3874561" cy="18470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114300</xdr:rowOff>
    </xdr:from>
    <xdr:to>
      <xdr:col>9</xdr:col>
      <xdr:colOff>512066</xdr:colOff>
      <xdr:row>65</xdr:row>
      <xdr:rowOff>115359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F145BC57-622A-4605-AFA0-8469AE910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0.34182</cdr:x>
      <cdr:y>0.95009</cdr:y>
    </cdr:from>
    <cdr:to>
      <cdr:x>0.74353</cdr:x>
      <cdr:y>0.97773</cdr:y>
    </cdr:to>
    <cdr:pic>
      <cdr:nvPicPr>
        <cdr:cNvPr id="3" name="2 Imagen" descr="Fuente.png">
          <a:extLst xmlns:a="http://schemas.openxmlformats.org/drawingml/2006/main">
            <a:ext uri="{FF2B5EF4-FFF2-40B4-BE49-F238E27FC236}">
              <a16:creationId xmlns:a16="http://schemas.microsoft.com/office/drawing/2014/main" id="{967BB1EA-547C-4BF4-892C-E2BDB637670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89906" y="5430776"/>
          <a:ext cx="3748845" cy="15799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13</xdr:row>
      <xdr:rowOff>120650</xdr:rowOff>
    </xdr:from>
    <xdr:to>
      <xdr:col>21</xdr:col>
      <xdr:colOff>27795</xdr:colOff>
      <xdr:row>58</xdr:row>
      <xdr:rowOff>59268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81377769-7215-4F28-8B6E-8EC2E4BDC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0.36586</cdr:x>
      <cdr:y>0.94312</cdr:y>
    </cdr:from>
    <cdr:to>
      <cdr:x>0.64122</cdr:x>
      <cdr:y>0.97189</cdr:y>
    </cdr:to>
    <cdr:pic>
      <cdr:nvPicPr>
        <cdr:cNvPr id="2" name="1 Imagen" descr="Fuente.png">
          <a:extLst xmlns:a="http://schemas.openxmlformats.org/drawingml/2006/main">
            <a:ext uri="{FF2B5EF4-FFF2-40B4-BE49-F238E27FC236}">
              <a16:creationId xmlns:a16="http://schemas.microsoft.com/office/drawing/2014/main" id="{02ECC499-5D8B-47A3-9D1B-83EEFD3FD57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08588" y="5981827"/>
          <a:ext cx="3769629" cy="18247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eonce/Desktop/Asuntos%20y%20solicitudes%20varias/Revisiones%20como%20profesional%20(cierres%20anuales)/2019/Entrada%20Neta/Cuadros%20Entrada%20Neta%20M.P.%202019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-1"/>
      <sheetName val="C-2"/>
      <sheetName val="C-3"/>
      <sheetName val="C-4"/>
    </sheetNames>
    <sheetDataSet>
      <sheetData sheetId="0" refreshError="1"/>
      <sheetData sheetId="1" refreshError="1"/>
      <sheetData sheetId="2"/>
      <sheetData sheetId="3">
        <row r="349">
          <cell r="A349" t="str">
            <v>Amenazas contra una mujer-violencia psicológica</v>
          </cell>
          <cell r="B349">
            <v>2078</v>
          </cell>
        </row>
        <row r="350">
          <cell r="A350" t="str">
            <v>Conductas sexuales abusivas</v>
          </cell>
          <cell r="B350">
            <v>11</v>
          </cell>
        </row>
        <row r="351">
          <cell r="A351" t="str">
            <v>Daño patrimonial</v>
          </cell>
          <cell r="B351">
            <v>225</v>
          </cell>
        </row>
        <row r="352">
          <cell r="A352" t="str">
            <v>Distracción utilidades actividades económicas familiares</v>
          </cell>
          <cell r="B352">
            <v>2</v>
          </cell>
        </row>
        <row r="353">
          <cell r="A353" t="str">
            <v>Explotación sexual de una mujer</v>
          </cell>
          <cell r="B353">
            <v>3</v>
          </cell>
        </row>
        <row r="354">
          <cell r="A354" t="str">
            <v>Femicidio</v>
          </cell>
          <cell r="B354">
            <v>9</v>
          </cell>
        </row>
        <row r="355">
          <cell r="A355" t="str">
            <v>Femicidio (tentativa de)</v>
          </cell>
          <cell r="B355">
            <v>152</v>
          </cell>
        </row>
        <row r="356">
          <cell r="A356" t="str">
            <v>Formas agravadas de violencia sexual</v>
          </cell>
          <cell r="B356">
            <v>1</v>
          </cell>
        </row>
        <row r="357">
          <cell r="A357" t="str">
            <v>Fraude de simulación sobre bienes susceptibles de ser gananciales</v>
          </cell>
          <cell r="B357">
            <v>25</v>
          </cell>
        </row>
        <row r="358">
          <cell r="A358" t="str">
            <v>Incumplimiento de deberes agravado</v>
          </cell>
          <cell r="B358">
            <v>1</v>
          </cell>
        </row>
        <row r="359">
          <cell r="A359" t="str">
            <v>Incumplimiento de una medida de protección</v>
          </cell>
          <cell r="B359">
            <v>6176</v>
          </cell>
        </row>
        <row r="360">
          <cell r="A360" t="str">
            <v>Infracción ley penalización de violencia contra la mujer</v>
          </cell>
          <cell r="B360">
            <v>66</v>
          </cell>
        </row>
        <row r="361">
          <cell r="A361" t="str">
            <v>Limitación al ejercicio del derecho de propiedad</v>
          </cell>
          <cell r="B361">
            <v>6</v>
          </cell>
        </row>
        <row r="362">
          <cell r="A362" t="str">
            <v>Maltrato</v>
          </cell>
          <cell r="B362">
            <v>8018</v>
          </cell>
        </row>
        <row r="363">
          <cell r="A363" t="str">
            <v>Obstaculización Acceso a la Justicia</v>
          </cell>
          <cell r="B363">
            <v>1</v>
          </cell>
        </row>
        <row r="364">
          <cell r="A364" t="str">
            <v>Ofensas a la dignidad- violencia psicológica</v>
          </cell>
          <cell r="B364">
            <v>3912</v>
          </cell>
        </row>
        <row r="365">
          <cell r="A365" t="str">
            <v>Restricción a la autodeterminación- violencia psicológica</v>
          </cell>
          <cell r="B365">
            <v>50</v>
          </cell>
        </row>
        <row r="366">
          <cell r="A366" t="str">
            <v>Restricción a la libertad de tránsito</v>
          </cell>
          <cell r="B366">
            <v>21</v>
          </cell>
        </row>
        <row r="367">
          <cell r="A367" t="str">
            <v>Sustracción patrimonial</v>
          </cell>
          <cell r="B367">
            <v>198</v>
          </cell>
        </row>
        <row r="368">
          <cell r="A368" t="str">
            <v>Violación contra una mujer</v>
          </cell>
          <cell r="B368">
            <v>167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89"/>
  <sheetViews>
    <sheetView topLeftCell="A47" zoomScale="90" zoomScaleNormal="90" workbookViewId="0">
      <selection activeCell="AC45" sqref="AC45"/>
    </sheetView>
  </sheetViews>
  <sheetFormatPr baseColWidth="10" defaultColWidth="12" defaultRowHeight="10.199999999999999" x14ac:dyDescent="0.2"/>
  <cols>
    <col min="1" max="1" width="12" style="3"/>
    <col min="2" max="2" width="58.28515625" style="3" bestFit="1" customWidth="1"/>
    <col min="3" max="13" width="12.28515625" style="3" hidden="1" customWidth="1"/>
    <col min="14" max="16" width="12.28515625" style="3" customWidth="1"/>
    <col min="17" max="21" width="17" style="3" customWidth="1"/>
    <col min="22" max="22" width="19.28515625" style="9" customWidth="1"/>
    <col min="23" max="23" width="12" style="9"/>
    <col min="24" max="16384" width="12" style="3"/>
  </cols>
  <sheetData>
    <row r="2" spans="2:25" x14ac:dyDescent="0.2">
      <c r="B2" s="1" t="s">
        <v>0</v>
      </c>
      <c r="C2" s="1">
        <v>2003</v>
      </c>
      <c r="D2" s="1">
        <v>2004</v>
      </c>
      <c r="E2" s="1">
        <v>2005</v>
      </c>
      <c r="F2" s="1">
        <v>2006</v>
      </c>
      <c r="G2" s="1">
        <v>2007</v>
      </c>
      <c r="H2" s="1">
        <v>2008</v>
      </c>
      <c r="I2" s="1">
        <v>2009</v>
      </c>
      <c r="J2" s="1">
        <v>2010</v>
      </c>
      <c r="K2" s="1">
        <v>2011</v>
      </c>
      <c r="L2" s="1">
        <v>2012</v>
      </c>
      <c r="M2" s="1">
        <v>2013</v>
      </c>
      <c r="N2" s="1">
        <v>2014</v>
      </c>
      <c r="O2" s="1">
        <v>2015</v>
      </c>
      <c r="P2" s="1">
        <v>2016</v>
      </c>
      <c r="Q2" s="1">
        <v>2017</v>
      </c>
      <c r="R2" s="1">
        <v>2018</v>
      </c>
      <c r="S2" s="1">
        <v>2019</v>
      </c>
      <c r="T2" s="1">
        <v>2020</v>
      </c>
      <c r="U2" s="1">
        <v>2021</v>
      </c>
      <c r="V2" s="2" t="s">
        <v>1</v>
      </c>
      <c r="W2" s="1" t="s">
        <v>2</v>
      </c>
    </row>
    <row r="3" spans="2:25" x14ac:dyDescent="0.2">
      <c r="B3" s="3" t="s">
        <v>5</v>
      </c>
      <c r="C3" s="13" t="s">
        <v>4</v>
      </c>
      <c r="D3" s="13" t="s">
        <v>4</v>
      </c>
      <c r="E3" s="13" t="s">
        <v>4</v>
      </c>
      <c r="F3" s="13" t="s">
        <v>4</v>
      </c>
      <c r="G3" s="13">
        <v>2094</v>
      </c>
      <c r="H3" s="13">
        <v>4835</v>
      </c>
      <c r="I3" s="13">
        <v>539</v>
      </c>
      <c r="J3" s="13">
        <v>394</v>
      </c>
      <c r="K3" s="13">
        <v>3707</v>
      </c>
      <c r="L3" s="13">
        <v>5685</v>
      </c>
      <c r="M3" s="13">
        <v>6081</v>
      </c>
      <c r="N3" s="13">
        <v>6875</v>
      </c>
      <c r="O3" s="13">
        <v>6762</v>
      </c>
      <c r="P3" s="14">
        <v>7010</v>
      </c>
      <c r="Q3" s="14">
        <v>7344</v>
      </c>
      <c r="R3" s="14">
        <v>8429</v>
      </c>
      <c r="S3" s="14">
        <f>VLOOKUP(B3,'[1]C-3'!$A$349:$B$368,2,FALSE)</f>
        <v>8018</v>
      </c>
      <c r="T3" s="14">
        <v>7990</v>
      </c>
      <c r="U3" s="14">
        <v>8548</v>
      </c>
      <c r="V3" s="4">
        <f>SUM(N3:U3)</f>
        <v>60976</v>
      </c>
      <c r="W3" s="5">
        <f>V3/$V$25</f>
        <v>0.38714920634920635</v>
      </c>
      <c r="Y3" s="27">
        <v>0.38478401163684001</v>
      </c>
    </row>
    <row r="4" spans="2:25" x14ac:dyDescent="0.2">
      <c r="B4" s="3" t="s">
        <v>3</v>
      </c>
      <c r="C4" s="13" t="s">
        <v>4</v>
      </c>
      <c r="D4" s="13" t="s">
        <v>4</v>
      </c>
      <c r="E4" s="13" t="s">
        <v>4</v>
      </c>
      <c r="F4" s="13" t="s">
        <v>4</v>
      </c>
      <c r="G4" s="13">
        <v>541</v>
      </c>
      <c r="H4" s="13">
        <v>2627</v>
      </c>
      <c r="I4" s="13">
        <v>3805</v>
      </c>
      <c r="J4" s="13">
        <v>4149</v>
      </c>
      <c r="K4" s="13">
        <v>5268</v>
      </c>
      <c r="L4" s="13">
        <v>6603</v>
      </c>
      <c r="M4" s="13">
        <v>6768</v>
      </c>
      <c r="N4" s="13">
        <v>5995</v>
      </c>
      <c r="O4" s="13">
        <v>6421</v>
      </c>
      <c r="P4" s="14">
        <v>6521</v>
      </c>
      <c r="Q4" s="14">
        <v>6405</v>
      </c>
      <c r="R4" s="14">
        <v>5639</v>
      </c>
      <c r="S4" s="14">
        <f>VLOOKUP(B4,'[1]C-3'!$A$349:$B$368,2,FALSE)</f>
        <v>6176</v>
      </c>
      <c r="T4" s="14">
        <v>5870</v>
      </c>
      <c r="U4" s="14">
        <v>5730</v>
      </c>
      <c r="V4" s="4">
        <f t="shared" ref="V4:V24" si="0">SUM(N4:U4)</f>
        <v>48757</v>
      </c>
      <c r="W4" s="5">
        <f t="shared" ref="W4:W8" si="1">V4/$V$25</f>
        <v>0.30956825396825399</v>
      </c>
      <c r="Y4" s="27">
        <v>0.31783927120311362</v>
      </c>
    </row>
    <row r="5" spans="2:25" x14ac:dyDescent="0.2">
      <c r="B5" s="3" t="s">
        <v>8</v>
      </c>
      <c r="C5" s="13" t="s">
        <v>4</v>
      </c>
      <c r="D5" s="13" t="s">
        <v>4</v>
      </c>
      <c r="E5" s="13" t="s">
        <v>4</v>
      </c>
      <c r="F5" s="13" t="s">
        <v>4</v>
      </c>
      <c r="G5" s="13" t="s">
        <v>4</v>
      </c>
      <c r="H5" s="13" t="s">
        <v>4</v>
      </c>
      <c r="I5" s="13" t="s">
        <v>4</v>
      </c>
      <c r="J5" s="13" t="s">
        <v>4</v>
      </c>
      <c r="K5" s="13" t="s">
        <v>4</v>
      </c>
      <c r="L5" s="13">
        <v>2812</v>
      </c>
      <c r="M5" s="13">
        <v>4038</v>
      </c>
      <c r="N5" s="13">
        <v>3708</v>
      </c>
      <c r="O5" s="13">
        <v>3201</v>
      </c>
      <c r="P5" s="14">
        <v>2962</v>
      </c>
      <c r="Q5" s="14">
        <v>2441</v>
      </c>
      <c r="R5" s="14">
        <v>3027</v>
      </c>
      <c r="S5" s="14">
        <v>3912</v>
      </c>
      <c r="T5" s="14">
        <v>3370</v>
      </c>
      <c r="U5" s="14">
        <v>3659</v>
      </c>
      <c r="V5" s="4">
        <f t="shared" si="0"/>
        <v>26280</v>
      </c>
      <c r="W5" s="5">
        <f t="shared" si="1"/>
        <v>0.16685714285714287</v>
      </c>
      <c r="Y5" s="27">
        <v>0.16467216971044865</v>
      </c>
    </row>
    <row r="6" spans="2:25" x14ac:dyDescent="0.2">
      <c r="B6" s="3" t="s">
        <v>6</v>
      </c>
      <c r="C6" s="13" t="s">
        <v>4</v>
      </c>
      <c r="D6" s="13" t="s">
        <v>4</v>
      </c>
      <c r="E6" s="13" t="s">
        <v>4</v>
      </c>
      <c r="F6" s="13" t="s">
        <v>4</v>
      </c>
      <c r="G6" s="13">
        <v>247</v>
      </c>
      <c r="H6" s="13">
        <v>905</v>
      </c>
      <c r="I6" s="13">
        <v>3913</v>
      </c>
      <c r="J6" s="13">
        <v>6403</v>
      </c>
      <c r="K6" s="13">
        <v>6069</v>
      </c>
      <c r="L6" s="13">
        <v>3848</v>
      </c>
      <c r="M6" s="13">
        <v>2640</v>
      </c>
      <c r="N6" s="13">
        <v>2103</v>
      </c>
      <c r="O6" s="13">
        <v>1738</v>
      </c>
      <c r="P6" s="14">
        <v>1938</v>
      </c>
      <c r="Q6" s="14">
        <v>1852</v>
      </c>
      <c r="R6" s="14">
        <v>2160</v>
      </c>
      <c r="S6" s="14">
        <v>2078</v>
      </c>
      <c r="T6" s="14">
        <v>1857</v>
      </c>
      <c r="U6" s="14">
        <v>1994</v>
      </c>
      <c r="V6" s="4">
        <f t="shared" si="0"/>
        <v>15720</v>
      </c>
      <c r="W6" s="5">
        <f t="shared" si="1"/>
        <v>9.9809523809523806E-2</v>
      </c>
      <c r="Y6" s="27">
        <v>0.1015268808006501</v>
      </c>
    </row>
    <row r="7" spans="2:25" x14ac:dyDescent="0.2">
      <c r="B7" s="18" t="s">
        <v>10</v>
      </c>
      <c r="C7" s="19" t="s">
        <v>4</v>
      </c>
      <c r="D7" s="19" t="s">
        <v>4</v>
      </c>
      <c r="E7" s="19" t="s">
        <v>4</v>
      </c>
      <c r="F7" s="19" t="s">
        <v>4</v>
      </c>
      <c r="G7" s="24">
        <v>27</v>
      </c>
      <c r="H7" s="24">
        <v>99</v>
      </c>
      <c r="I7" s="24">
        <v>298</v>
      </c>
      <c r="J7" s="24">
        <v>231</v>
      </c>
      <c r="K7" s="24">
        <v>207</v>
      </c>
      <c r="L7" s="24">
        <v>146</v>
      </c>
      <c r="M7" s="24">
        <v>173</v>
      </c>
      <c r="N7" s="24">
        <v>115</v>
      </c>
      <c r="O7" s="24">
        <v>106</v>
      </c>
      <c r="P7" s="24">
        <v>131</v>
      </c>
      <c r="Q7" s="24">
        <v>173</v>
      </c>
      <c r="R7" s="24">
        <v>169</v>
      </c>
      <c r="S7" s="26">
        <f>VLOOKUP(B7,'[1]C-3'!$A$349:$B$368,2,FALSE)</f>
        <v>225</v>
      </c>
      <c r="T7" s="26">
        <v>195</v>
      </c>
      <c r="U7" s="26">
        <v>258</v>
      </c>
      <c r="V7" s="4">
        <f t="shared" si="0"/>
        <v>1372</v>
      </c>
      <c r="W7" s="5">
        <f t="shared" si="1"/>
        <v>8.7111111111111104E-3</v>
      </c>
      <c r="Y7" s="27">
        <v>7.8610837859800688E-3</v>
      </c>
    </row>
    <row r="8" spans="2:25" x14ac:dyDescent="0.2">
      <c r="B8" s="3" t="s">
        <v>11</v>
      </c>
      <c r="C8" s="13" t="s">
        <v>4</v>
      </c>
      <c r="D8" s="13" t="s">
        <v>4</v>
      </c>
      <c r="E8" s="13" t="s">
        <v>4</v>
      </c>
      <c r="F8" s="13" t="s">
        <v>4</v>
      </c>
      <c r="G8" s="9">
        <v>18</v>
      </c>
      <c r="H8" s="9">
        <v>63</v>
      </c>
      <c r="I8" s="9">
        <v>132</v>
      </c>
      <c r="J8" s="9">
        <v>132</v>
      </c>
      <c r="K8" s="9">
        <v>80</v>
      </c>
      <c r="L8" s="9">
        <v>123</v>
      </c>
      <c r="M8" s="9">
        <v>84</v>
      </c>
      <c r="N8" s="9">
        <v>75</v>
      </c>
      <c r="O8" s="9">
        <v>79</v>
      </c>
      <c r="P8" s="9">
        <v>113</v>
      </c>
      <c r="Q8" s="9">
        <v>125</v>
      </c>
      <c r="R8" s="9">
        <v>181</v>
      </c>
      <c r="S8" s="14">
        <f>VLOOKUP(B8,'[1]C-3'!$A$349:$B$368,2,FALSE)</f>
        <v>167</v>
      </c>
      <c r="T8" s="14">
        <v>148</v>
      </c>
      <c r="U8" s="14">
        <v>129</v>
      </c>
      <c r="V8" s="4">
        <f t="shared" si="0"/>
        <v>1017</v>
      </c>
      <c r="W8" s="21">
        <f t="shared" si="1"/>
        <v>6.4571428571428575E-3</v>
      </c>
      <c r="Y8" s="27">
        <f>SUM(Y3:Y7)</f>
        <v>0.97668341713703244</v>
      </c>
    </row>
    <row r="9" spans="2:25" x14ac:dyDescent="0.2">
      <c r="B9" s="3" t="s">
        <v>12</v>
      </c>
      <c r="C9" s="13" t="s">
        <v>4</v>
      </c>
      <c r="D9" s="13" t="s">
        <v>4</v>
      </c>
      <c r="E9" s="13" t="s">
        <v>4</v>
      </c>
      <c r="F9" s="13" t="s">
        <v>4</v>
      </c>
      <c r="G9" s="9">
        <v>12</v>
      </c>
      <c r="H9" s="9">
        <v>71</v>
      </c>
      <c r="I9" s="9">
        <v>81</v>
      </c>
      <c r="J9" s="9">
        <v>87</v>
      </c>
      <c r="K9" s="9">
        <v>98</v>
      </c>
      <c r="L9" s="9">
        <v>99</v>
      </c>
      <c r="M9" s="9">
        <v>102</v>
      </c>
      <c r="N9" s="9">
        <v>76</v>
      </c>
      <c r="O9" s="9">
        <v>91</v>
      </c>
      <c r="P9" s="9">
        <v>82</v>
      </c>
      <c r="Q9" s="9">
        <v>129</v>
      </c>
      <c r="R9" s="9">
        <v>141</v>
      </c>
      <c r="S9" s="14">
        <f>VLOOKUP(B9,'[1]C-3'!$A$349:$B$368,2,FALSE)</f>
        <v>198</v>
      </c>
      <c r="T9" s="14">
        <v>139</v>
      </c>
      <c r="U9" s="14">
        <v>161</v>
      </c>
      <c r="V9" s="4">
        <f t="shared" si="0"/>
        <v>1017</v>
      </c>
      <c r="W9" s="21">
        <f t="shared" ref="W9:W21" si="2">V9/$V$25</f>
        <v>6.4571428571428575E-3</v>
      </c>
    </row>
    <row r="10" spans="2:25" x14ac:dyDescent="0.2">
      <c r="B10" s="3" t="s">
        <v>16</v>
      </c>
      <c r="C10" s="13" t="s">
        <v>4</v>
      </c>
      <c r="D10" s="13" t="s">
        <v>4</v>
      </c>
      <c r="E10" s="13" t="s">
        <v>4</v>
      </c>
      <c r="F10" s="13" t="s">
        <v>4</v>
      </c>
      <c r="G10" s="13" t="s">
        <v>4</v>
      </c>
      <c r="H10" s="13" t="s">
        <v>4</v>
      </c>
      <c r="I10" s="13" t="s">
        <v>4</v>
      </c>
      <c r="J10" s="9">
        <v>14</v>
      </c>
      <c r="K10" s="9">
        <v>47</v>
      </c>
      <c r="L10" s="9">
        <v>95</v>
      </c>
      <c r="M10" s="9">
        <v>64</v>
      </c>
      <c r="N10" s="9">
        <v>47</v>
      </c>
      <c r="O10" s="9">
        <v>85</v>
      </c>
      <c r="P10" s="9">
        <v>83</v>
      </c>
      <c r="Q10" s="9">
        <v>115</v>
      </c>
      <c r="R10" s="9">
        <v>150</v>
      </c>
      <c r="S10" s="14">
        <f>VLOOKUP(B10,'[1]C-3'!$A$349:$B$368,2,FALSE)</f>
        <v>152</v>
      </c>
      <c r="T10" s="14">
        <v>114</v>
      </c>
      <c r="U10" s="14">
        <v>125</v>
      </c>
      <c r="V10" s="4">
        <f t="shared" si="0"/>
        <v>871</v>
      </c>
      <c r="W10" s="21">
        <f t="shared" si="2"/>
        <v>5.5301587301587298E-3</v>
      </c>
    </row>
    <row r="11" spans="2:25" x14ac:dyDescent="0.2">
      <c r="B11" s="3" t="s">
        <v>13</v>
      </c>
      <c r="C11" s="20" t="s">
        <v>4</v>
      </c>
      <c r="D11" s="20" t="s">
        <v>4</v>
      </c>
      <c r="E11" s="20" t="s">
        <v>4</v>
      </c>
      <c r="F11" s="20" t="s">
        <v>4</v>
      </c>
      <c r="G11" s="13" t="s">
        <v>4</v>
      </c>
      <c r="H11" s="9">
        <v>43</v>
      </c>
      <c r="I11" s="9">
        <v>83</v>
      </c>
      <c r="J11" s="9">
        <v>17</v>
      </c>
      <c r="K11" s="9">
        <v>100</v>
      </c>
      <c r="L11" s="9">
        <v>144</v>
      </c>
      <c r="M11" s="9">
        <v>8</v>
      </c>
      <c r="N11" s="9">
        <v>123</v>
      </c>
      <c r="O11" s="9">
        <v>9</v>
      </c>
      <c r="P11" s="9">
        <v>11</v>
      </c>
      <c r="Q11" s="9">
        <v>9</v>
      </c>
      <c r="R11" s="9">
        <v>101</v>
      </c>
      <c r="S11" s="14">
        <f>VLOOKUP(B11,'[1]C-3'!$A$349:$B$368,2,FALSE)</f>
        <v>1</v>
      </c>
      <c r="T11" s="14">
        <v>5</v>
      </c>
      <c r="U11" s="14">
        <v>7</v>
      </c>
      <c r="V11" s="4">
        <f t="shared" si="0"/>
        <v>266</v>
      </c>
      <c r="W11" s="21">
        <f t="shared" si="2"/>
        <v>1.6888888888888889E-3</v>
      </c>
    </row>
    <row r="12" spans="2:25" x14ac:dyDescent="0.2">
      <c r="B12" s="23" t="s">
        <v>7</v>
      </c>
      <c r="C12" s="20"/>
      <c r="D12" s="20" t="s">
        <v>4</v>
      </c>
      <c r="E12" s="20" t="s">
        <v>4</v>
      </c>
      <c r="F12" s="20" t="s">
        <v>4</v>
      </c>
      <c r="G12" s="20">
        <v>1794</v>
      </c>
      <c r="H12" s="20">
        <v>5630</v>
      </c>
      <c r="I12" s="20">
        <v>1378</v>
      </c>
      <c r="J12" s="20">
        <v>770</v>
      </c>
      <c r="K12" s="20">
        <v>1031</v>
      </c>
      <c r="L12" s="20">
        <v>958</v>
      </c>
      <c r="M12" s="20">
        <v>223</v>
      </c>
      <c r="N12" s="20">
        <v>64</v>
      </c>
      <c r="O12" s="20">
        <v>77</v>
      </c>
      <c r="P12" s="25">
        <v>8</v>
      </c>
      <c r="Q12" s="25" t="s">
        <v>4</v>
      </c>
      <c r="R12" s="25" t="s">
        <v>4</v>
      </c>
      <c r="S12" s="14"/>
      <c r="T12" s="14">
        <v>0</v>
      </c>
      <c r="U12" s="14">
        <v>0</v>
      </c>
      <c r="V12" s="4">
        <f t="shared" si="0"/>
        <v>149</v>
      </c>
      <c r="W12" s="6">
        <f t="shared" si="2"/>
        <v>9.4603174603174599E-4</v>
      </c>
    </row>
    <row r="13" spans="2:25" x14ac:dyDescent="0.2">
      <c r="B13" s="3" t="s">
        <v>15</v>
      </c>
      <c r="C13" s="13" t="s">
        <v>4</v>
      </c>
      <c r="D13" s="13" t="s">
        <v>4</v>
      </c>
      <c r="E13" s="13" t="s">
        <v>4</v>
      </c>
      <c r="F13" s="13" t="s">
        <v>4</v>
      </c>
      <c r="G13" s="9">
        <v>9</v>
      </c>
      <c r="H13" s="9">
        <v>45</v>
      </c>
      <c r="I13" s="9">
        <v>87</v>
      </c>
      <c r="J13" s="9">
        <v>41</v>
      </c>
      <c r="K13" s="9">
        <v>32</v>
      </c>
      <c r="L13" s="9">
        <v>45</v>
      </c>
      <c r="M13" s="9">
        <v>38</v>
      </c>
      <c r="N13" s="9">
        <v>28</v>
      </c>
      <c r="O13" s="9">
        <v>32</v>
      </c>
      <c r="P13" s="9">
        <v>29</v>
      </c>
      <c r="Q13" s="9">
        <v>23</v>
      </c>
      <c r="R13" s="9">
        <v>31</v>
      </c>
      <c r="S13" s="14">
        <v>50</v>
      </c>
      <c r="T13" s="14">
        <v>31</v>
      </c>
      <c r="U13" s="14">
        <v>42</v>
      </c>
      <c r="V13" s="4">
        <f t="shared" si="0"/>
        <v>266</v>
      </c>
      <c r="W13" s="21">
        <f t="shared" si="2"/>
        <v>1.6888888888888889E-3</v>
      </c>
    </row>
    <row r="14" spans="2:25" x14ac:dyDescent="0.2">
      <c r="B14" s="3" t="s">
        <v>17</v>
      </c>
      <c r="C14" s="13" t="s">
        <v>4</v>
      </c>
      <c r="D14" s="13" t="s">
        <v>4</v>
      </c>
      <c r="E14" s="13" t="s">
        <v>4</v>
      </c>
      <c r="F14" s="13" t="s">
        <v>4</v>
      </c>
      <c r="G14" s="9">
        <v>5</v>
      </c>
      <c r="H14" s="9">
        <v>4</v>
      </c>
      <c r="I14" s="9">
        <v>10</v>
      </c>
      <c r="J14" s="9">
        <v>22</v>
      </c>
      <c r="K14" s="9">
        <v>18</v>
      </c>
      <c r="L14" s="9">
        <v>12</v>
      </c>
      <c r="M14" s="9">
        <v>17</v>
      </c>
      <c r="N14" s="9">
        <v>18</v>
      </c>
      <c r="O14" s="9">
        <v>36</v>
      </c>
      <c r="P14" s="9">
        <v>27</v>
      </c>
      <c r="Q14" s="9">
        <v>22</v>
      </c>
      <c r="R14" s="9">
        <v>9</v>
      </c>
      <c r="S14" s="14">
        <f>VLOOKUP(B14,'[1]C-3'!$A$349:$B$368,2,FALSE)</f>
        <v>11</v>
      </c>
      <c r="T14" s="14">
        <v>8</v>
      </c>
      <c r="U14" s="14">
        <v>15</v>
      </c>
      <c r="V14" s="4">
        <f t="shared" si="0"/>
        <v>146</v>
      </c>
      <c r="W14" s="21">
        <f t="shared" si="2"/>
        <v>9.2698412698412694E-4</v>
      </c>
    </row>
    <row r="15" spans="2:25" x14ac:dyDescent="0.2">
      <c r="B15" s="3" t="s">
        <v>18</v>
      </c>
      <c r="C15" s="13"/>
      <c r="D15" s="13" t="s">
        <v>4</v>
      </c>
      <c r="E15" s="13" t="s">
        <v>4</v>
      </c>
      <c r="F15" s="13" t="s">
        <v>4</v>
      </c>
      <c r="G15" s="9">
        <v>9</v>
      </c>
      <c r="H15" s="9">
        <v>7</v>
      </c>
      <c r="I15" s="9">
        <v>5</v>
      </c>
      <c r="J15" s="9">
        <v>15</v>
      </c>
      <c r="K15" s="9">
        <v>9</v>
      </c>
      <c r="L15" s="9">
        <v>19</v>
      </c>
      <c r="M15" s="9">
        <v>15</v>
      </c>
      <c r="N15" s="9">
        <v>13</v>
      </c>
      <c r="O15" s="9">
        <v>18</v>
      </c>
      <c r="P15" s="9">
        <v>13</v>
      </c>
      <c r="Q15" s="9">
        <v>29</v>
      </c>
      <c r="R15" s="9">
        <v>21</v>
      </c>
      <c r="S15" s="14">
        <f>VLOOKUP(B15,'[1]C-3'!$A$349:$B$368,2,FALSE)</f>
        <v>25</v>
      </c>
      <c r="T15" s="14">
        <v>24</v>
      </c>
      <c r="U15" s="14">
        <v>34</v>
      </c>
      <c r="V15" s="4">
        <f t="shared" si="0"/>
        <v>177</v>
      </c>
      <c r="W15" s="21">
        <f t="shared" si="2"/>
        <v>1.1238095238095239E-3</v>
      </c>
    </row>
    <row r="16" spans="2:25" x14ac:dyDescent="0.2">
      <c r="B16" s="3" t="s">
        <v>14</v>
      </c>
      <c r="C16" s="13" t="s">
        <v>4</v>
      </c>
      <c r="D16" s="13" t="s">
        <v>4</v>
      </c>
      <c r="E16" s="13" t="s">
        <v>4</v>
      </c>
      <c r="F16" s="13" t="s">
        <v>4</v>
      </c>
      <c r="G16" s="9">
        <v>2</v>
      </c>
      <c r="H16" s="9">
        <v>16</v>
      </c>
      <c r="I16" s="9">
        <v>43</v>
      </c>
      <c r="J16" s="9">
        <v>40</v>
      </c>
      <c r="K16" s="9">
        <v>18</v>
      </c>
      <c r="L16" s="9">
        <v>205</v>
      </c>
      <c r="M16" s="9">
        <v>16</v>
      </c>
      <c r="N16" s="9">
        <v>12</v>
      </c>
      <c r="O16" s="9">
        <v>5</v>
      </c>
      <c r="P16" s="9">
        <v>15</v>
      </c>
      <c r="Q16" s="9">
        <v>8</v>
      </c>
      <c r="R16" s="9">
        <v>22</v>
      </c>
      <c r="S16" s="14">
        <f>VLOOKUP(B16,'[1]C-3'!$A$349:$B$368,2,FALSE)</f>
        <v>21</v>
      </c>
      <c r="T16" s="14">
        <v>26</v>
      </c>
      <c r="U16" s="14">
        <v>23</v>
      </c>
      <c r="V16" s="4">
        <f t="shared" si="0"/>
        <v>132</v>
      </c>
      <c r="W16" s="21">
        <f t="shared" si="2"/>
        <v>8.3809523809523804E-4</v>
      </c>
    </row>
    <row r="17" spans="2:23" x14ac:dyDescent="0.2">
      <c r="B17" s="3" t="s">
        <v>19</v>
      </c>
      <c r="C17" s="13" t="s">
        <v>4</v>
      </c>
      <c r="D17" s="13" t="s">
        <v>4</v>
      </c>
      <c r="E17" s="13" t="s">
        <v>4</v>
      </c>
      <c r="F17" s="13" t="s">
        <v>4</v>
      </c>
      <c r="G17" s="9">
        <v>6</v>
      </c>
      <c r="H17" s="9">
        <v>18</v>
      </c>
      <c r="I17" s="9">
        <v>15</v>
      </c>
      <c r="J17" s="9">
        <v>10</v>
      </c>
      <c r="K17" s="9">
        <v>12</v>
      </c>
      <c r="L17" s="9">
        <v>5</v>
      </c>
      <c r="M17" s="9">
        <v>7</v>
      </c>
      <c r="N17" s="9">
        <v>6</v>
      </c>
      <c r="O17" s="9">
        <v>9</v>
      </c>
      <c r="P17" s="9">
        <v>11</v>
      </c>
      <c r="Q17" s="9">
        <v>14</v>
      </c>
      <c r="R17" s="9">
        <v>17</v>
      </c>
      <c r="S17" s="14">
        <f>VLOOKUP(B17,'[1]C-3'!$A$349:$B$368,2,FALSE)</f>
        <v>9</v>
      </c>
      <c r="T17" s="14">
        <v>13</v>
      </c>
      <c r="U17" s="14">
        <v>20</v>
      </c>
      <c r="V17" s="4">
        <f t="shared" si="0"/>
        <v>99</v>
      </c>
      <c r="W17" s="21">
        <f t="shared" si="2"/>
        <v>6.2857142857142853E-4</v>
      </c>
    </row>
    <row r="18" spans="2:23" x14ac:dyDescent="0.2">
      <c r="B18" s="3" t="s">
        <v>20</v>
      </c>
      <c r="C18" s="13" t="s">
        <v>4</v>
      </c>
      <c r="D18" s="13" t="s">
        <v>4</v>
      </c>
      <c r="E18" s="13" t="s">
        <v>4</v>
      </c>
      <c r="F18" s="13" t="s">
        <v>4</v>
      </c>
      <c r="G18" s="9">
        <v>2</v>
      </c>
      <c r="H18" s="9">
        <v>4</v>
      </c>
      <c r="I18" s="9">
        <v>7</v>
      </c>
      <c r="J18" s="9">
        <v>18</v>
      </c>
      <c r="K18" s="9">
        <v>11</v>
      </c>
      <c r="L18" s="9">
        <v>9</v>
      </c>
      <c r="M18" s="9">
        <v>9</v>
      </c>
      <c r="N18" s="9">
        <v>16</v>
      </c>
      <c r="O18" s="9">
        <v>11</v>
      </c>
      <c r="P18" s="9">
        <v>6</v>
      </c>
      <c r="Q18" s="9">
        <v>4</v>
      </c>
      <c r="R18" s="9">
        <v>6</v>
      </c>
      <c r="S18" s="14">
        <f>VLOOKUP(B18,'[1]C-3'!$A$349:$B$368,2,FALSE)</f>
        <v>3</v>
      </c>
      <c r="T18" s="14">
        <v>4</v>
      </c>
      <c r="U18" s="14">
        <v>9</v>
      </c>
      <c r="V18" s="4">
        <f t="shared" si="0"/>
        <v>59</v>
      </c>
      <c r="W18" s="21">
        <f t="shared" si="2"/>
        <v>3.7460317460317463E-4</v>
      </c>
    </row>
    <row r="19" spans="2:23" x14ac:dyDescent="0.2">
      <c r="B19" s="3" t="s">
        <v>21</v>
      </c>
      <c r="C19" s="13" t="s">
        <v>4</v>
      </c>
      <c r="D19" s="13" t="s">
        <v>4</v>
      </c>
      <c r="E19" s="13" t="s">
        <v>4</v>
      </c>
      <c r="F19" s="13" t="s">
        <v>4</v>
      </c>
      <c r="G19" s="13" t="s">
        <v>4</v>
      </c>
      <c r="H19" s="9">
        <v>12</v>
      </c>
      <c r="I19" s="9">
        <v>10</v>
      </c>
      <c r="J19" s="9">
        <v>6</v>
      </c>
      <c r="K19" s="9">
        <v>13</v>
      </c>
      <c r="L19" s="9">
        <v>11</v>
      </c>
      <c r="M19" s="9">
        <v>3</v>
      </c>
      <c r="N19" s="9">
        <v>9</v>
      </c>
      <c r="O19" s="9">
        <v>8</v>
      </c>
      <c r="P19" s="9">
        <v>4</v>
      </c>
      <c r="Q19" s="9">
        <v>6</v>
      </c>
      <c r="R19" s="9">
        <v>9</v>
      </c>
      <c r="S19" s="14">
        <f>VLOOKUP(B19,'[1]C-3'!$A$349:$B$368,2,FALSE)</f>
        <v>6</v>
      </c>
      <c r="T19" s="14">
        <v>11</v>
      </c>
      <c r="U19" s="14">
        <v>18</v>
      </c>
      <c r="V19" s="4">
        <f t="shared" si="0"/>
        <v>71</v>
      </c>
      <c r="W19" s="21">
        <f t="shared" si="2"/>
        <v>4.507936507936508E-4</v>
      </c>
    </row>
    <row r="20" spans="2:23" x14ac:dyDescent="0.2">
      <c r="B20" s="3" t="s">
        <v>9</v>
      </c>
      <c r="C20" s="13" t="s">
        <v>4</v>
      </c>
      <c r="D20" s="13" t="s">
        <v>4</v>
      </c>
      <c r="E20" s="13" t="s">
        <v>4</v>
      </c>
      <c r="F20" s="13" t="s">
        <v>4</v>
      </c>
      <c r="G20" s="9">
        <v>383</v>
      </c>
      <c r="H20" s="9">
        <v>318</v>
      </c>
      <c r="I20" s="9">
        <v>97</v>
      </c>
      <c r="J20" s="9">
        <v>149</v>
      </c>
      <c r="K20" s="9">
        <v>715</v>
      </c>
      <c r="L20" s="9">
        <v>20</v>
      </c>
      <c r="M20" s="9">
        <v>56</v>
      </c>
      <c r="N20" s="13" t="s">
        <v>4</v>
      </c>
      <c r="O20" s="13" t="s">
        <v>4</v>
      </c>
      <c r="P20" s="13" t="s">
        <v>4</v>
      </c>
      <c r="Q20" s="13">
        <v>5</v>
      </c>
      <c r="R20" s="13">
        <v>17</v>
      </c>
      <c r="S20" s="14">
        <f>VLOOKUP(B20,'[1]C-3'!$A$349:$B$368,2,FALSE)</f>
        <v>66</v>
      </c>
      <c r="T20" s="14">
        <v>7</v>
      </c>
      <c r="U20" s="14">
        <v>6</v>
      </c>
      <c r="V20" s="4">
        <f t="shared" si="0"/>
        <v>101</v>
      </c>
      <c r="W20" s="21">
        <f t="shared" si="2"/>
        <v>6.4126984126984131E-4</v>
      </c>
    </row>
    <row r="21" spans="2:23" x14ac:dyDescent="0.2">
      <c r="B21" s="3" t="s">
        <v>24</v>
      </c>
      <c r="C21" s="13" t="s">
        <v>4</v>
      </c>
      <c r="D21" s="13" t="s">
        <v>4</v>
      </c>
      <c r="E21" s="13" t="s">
        <v>4</v>
      </c>
      <c r="F21" s="13" t="s">
        <v>4</v>
      </c>
      <c r="G21" s="13" t="s">
        <v>4</v>
      </c>
      <c r="H21" s="9">
        <v>1</v>
      </c>
      <c r="I21" s="9">
        <v>1</v>
      </c>
      <c r="J21" s="9">
        <v>2</v>
      </c>
      <c r="K21" s="9">
        <v>2</v>
      </c>
      <c r="L21" s="9">
        <v>2</v>
      </c>
      <c r="M21" s="9">
        <v>1</v>
      </c>
      <c r="N21" s="9">
        <v>1</v>
      </c>
      <c r="O21" s="9">
        <v>2</v>
      </c>
      <c r="P21" s="9">
        <v>4</v>
      </c>
      <c r="Q21" s="9" t="s">
        <v>4</v>
      </c>
      <c r="R21" s="9" t="s">
        <v>4</v>
      </c>
      <c r="S21" s="14">
        <v>2</v>
      </c>
      <c r="T21" s="14">
        <v>3</v>
      </c>
      <c r="U21" s="14">
        <v>2</v>
      </c>
      <c r="V21" s="4">
        <f t="shared" si="0"/>
        <v>14</v>
      </c>
      <c r="W21" s="21">
        <f t="shared" si="2"/>
        <v>8.8888888888888893E-5</v>
      </c>
    </row>
    <row r="22" spans="2:23" x14ac:dyDescent="0.2">
      <c r="B22" s="23" t="s">
        <v>23</v>
      </c>
      <c r="C22" s="20" t="s">
        <v>4</v>
      </c>
      <c r="D22" s="20" t="s">
        <v>4</v>
      </c>
      <c r="E22" s="20" t="s">
        <v>4</v>
      </c>
      <c r="F22" s="20" t="s">
        <v>4</v>
      </c>
      <c r="G22" s="20" t="s">
        <v>4</v>
      </c>
      <c r="H22" s="30">
        <v>4</v>
      </c>
      <c r="I22" s="30">
        <v>1</v>
      </c>
      <c r="J22" s="30">
        <v>1</v>
      </c>
      <c r="K22" s="30">
        <v>4</v>
      </c>
      <c r="L22" s="30">
        <v>2</v>
      </c>
      <c r="M22" s="30">
        <v>1</v>
      </c>
      <c r="N22" s="20" t="s">
        <v>4</v>
      </c>
      <c r="O22" s="30">
        <v>1</v>
      </c>
      <c r="P22" s="30">
        <v>2</v>
      </c>
      <c r="Q22" s="30">
        <v>1</v>
      </c>
      <c r="R22" s="30" t="s">
        <v>4</v>
      </c>
      <c r="S22" s="25"/>
      <c r="T22" s="25">
        <v>0</v>
      </c>
      <c r="U22" s="25">
        <v>0</v>
      </c>
      <c r="V22" s="4">
        <f>SUM(N22:U22)</f>
        <v>4</v>
      </c>
      <c r="W22" s="21">
        <f>V22/$V$25</f>
        <v>2.5396825396825397E-5</v>
      </c>
    </row>
    <row r="23" spans="2:23" x14ac:dyDescent="0.2">
      <c r="B23" s="3" t="s">
        <v>22</v>
      </c>
      <c r="C23" s="13" t="s">
        <v>4</v>
      </c>
      <c r="D23" s="13" t="s">
        <v>4</v>
      </c>
      <c r="E23" s="13" t="s">
        <v>4</v>
      </c>
      <c r="F23" s="13" t="s">
        <v>4</v>
      </c>
      <c r="G23" s="13" t="s">
        <v>4</v>
      </c>
      <c r="H23" s="9">
        <v>1</v>
      </c>
      <c r="I23" s="9">
        <v>1</v>
      </c>
      <c r="J23" s="9">
        <v>3</v>
      </c>
      <c r="K23" s="9">
        <v>2</v>
      </c>
      <c r="L23" s="9">
        <v>5</v>
      </c>
      <c r="M23" s="9">
        <v>2</v>
      </c>
      <c r="N23" s="13" t="s">
        <v>4</v>
      </c>
      <c r="O23" s="9">
        <v>1</v>
      </c>
      <c r="P23" s="9">
        <v>1</v>
      </c>
      <c r="Q23" s="9" t="s">
        <v>4</v>
      </c>
      <c r="R23" s="9" t="s">
        <v>4</v>
      </c>
      <c r="S23" s="14">
        <f>VLOOKUP(B23,'[1]C-3'!$A$349:$B$368,2,FALSE)</f>
        <v>1</v>
      </c>
      <c r="T23" s="14">
        <v>0</v>
      </c>
      <c r="U23" s="14">
        <v>0</v>
      </c>
      <c r="V23" s="4">
        <f t="shared" si="0"/>
        <v>3</v>
      </c>
      <c r="W23" s="21">
        <f>V23/$V$25</f>
        <v>1.9047619047619046E-5</v>
      </c>
    </row>
    <row r="24" spans="2:23" x14ac:dyDescent="0.2">
      <c r="B24" s="3" t="s">
        <v>54</v>
      </c>
      <c r="C24" s="13" t="s">
        <v>4</v>
      </c>
      <c r="D24" s="13" t="s">
        <v>4</v>
      </c>
      <c r="E24" s="13" t="s">
        <v>4</v>
      </c>
      <c r="F24" s="13" t="s">
        <v>4</v>
      </c>
      <c r="G24" s="13" t="s">
        <v>4</v>
      </c>
      <c r="H24" s="9">
        <v>4</v>
      </c>
      <c r="I24" s="9">
        <v>4</v>
      </c>
      <c r="J24" s="9">
        <v>6</v>
      </c>
      <c r="K24" s="9">
        <v>5</v>
      </c>
      <c r="L24" s="9">
        <v>3</v>
      </c>
      <c r="M24" s="9">
        <v>3</v>
      </c>
      <c r="N24" s="9">
        <v>0</v>
      </c>
      <c r="O24" s="9">
        <v>1</v>
      </c>
      <c r="P24" s="13" t="s">
        <v>4</v>
      </c>
      <c r="Q24" s="13" t="s">
        <v>4</v>
      </c>
      <c r="R24" s="13">
        <v>1</v>
      </c>
      <c r="S24" s="14">
        <v>1</v>
      </c>
      <c r="T24" s="14">
        <v>0</v>
      </c>
      <c r="U24" s="14">
        <v>0</v>
      </c>
      <c r="V24" s="4">
        <f t="shared" si="0"/>
        <v>3</v>
      </c>
      <c r="W24" s="21">
        <f>V24/$V$25</f>
        <v>1.9047619047619046E-5</v>
      </c>
    </row>
    <row r="25" spans="2:23" x14ac:dyDescent="0.2">
      <c r="B25" s="2" t="s">
        <v>25</v>
      </c>
      <c r="C25" s="15">
        <f t="shared" ref="C25:R25" si="3">SUM(C3:C24)</f>
        <v>0</v>
      </c>
      <c r="D25" s="15">
        <f t="shared" si="3"/>
        <v>0</v>
      </c>
      <c r="E25" s="15">
        <f t="shared" si="3"/>
        <v>0</v>
      </c>
      <c r="F25" s="15">
        <f t="shared" si="3"/>
        <v>0</v>
      </c>
      <c r="G25" s="15">
        <f t="shared" si="3"/>
        <v>5149</v>
      </c>
      <c r="H25" s="15">
        <f t="shared" si="3"/>
        <v>14707</v>
      </c>
      <c r="I25" s="15">
        <f t="shared" si="3"/>
        <v>10510</v>
      </c>
      <c r="J25" s="15">
        <f t="shared" si="3"/>
        <v>12510</v>
      </c>
      <c r="K25" s="15">
        <f t="shared" si="3"/>
        <v>17448</v>
      </c>
      <c r="L25" s="15">
        <f t="shared" si="3"/>
        <v>20851</v>
      </c>
      <c r="M25" s="15">
        <f t="shared" si="3"/>
        <v>20349</v>
      </c>
      <c r="N25" s="15">
        <f t="shared" si="3"/>
        <v>19284</v>
      </c>
      <c r="O25" s="15">
        <f t="shared" si="3"/>
        <v>18693</v>
      </c>
      <c r="P25" s="15">
        <f t="shared" si="3"/>
        <v>18971</v>
      </c>
      <c r="Q25" s="15">
        <f t="shared" si="3"/>
        <v>18705</v>
      </c>
      <c r="R25" s="15">
        <f t="shared" si="3"/>
        <v>20130</v>
      </c>
      <c r="S25" s="15">
        <f t="shared" ref="S25:U25" si="4">SUM(S3:S24)</f>
        <v>21122</v>
      </c>
      <c r="T25" s="15">
        <f t="shared" ref="T25" si="5">SUM(T3:T24)</f>
        <v>19815</v>
      </c>
      <c r="U25" s="15">
        <f t="shared" si="4"/>
        <v>20780</v>
      </c>
      <c r="V25" s="4">
        <f>SUM(N25:U25)</f>
        <v>157500</v>
      </c>
    </row>
    <row r="45" spans="24:28" x14ac:dyDescent="0.2">
      <c r="X45" s="16"/>
      <c r="Y45" s="16"/>
      <c r="Z45" s="16"/>
      <c r="AA45" s="16"/>
      <c r="AB45" s="16"/>
    </row>
    <row r="73" spans="3:10" x14ac:dyDescent="0.2">
      <c r="C73" s="9"/>
      <c r="D73" s="9"/>
      <c r="E73" s="9"/>
      <c r="F73" s="9"/>
      <c r="G73" s="9"/>
      <c r="H73" s="9"/>
      <c r="I73" s="9"/>
      <c r="J73" s="9"/>
    </row>
    <row r="74" spans="3:10" x14ac:dyDescent="0.2">
      <c r="C74" s="9"/>
      <c r="D74" s="9"/>
      <c r="E74" s="6"/>
      <c r="F74" s="6"/>
      <c r="G74" s="6"/>
      <c r="H74" s="6"/>
      <c r="I74" s="6"/>
      <c r="J74" s="9"/>
    </row>
    <row r="86" spans="22:22" x14ac:dyDescent="0.2">
      <c r="V86" s="17"/>
    </row>
    <row r="87" spans="22:22" x14ac:dyDescent="0.2">
      <c r="V87" s="22"/>
    </row>
    <row r="88" spans="22:22" x14ac:dyDescent="0.2">
      <c r="V88" s="1"/>
    </row>
    <row r="89" spans="22:22" x14ac:dyDescent="0.2">
      <c r="V89" s="22"/>
    </row>
  </sheetData>
  <sortState xmlns:xlrd2="http://schemas.microsoft.com/office/spreadsheetml/2017/richdata2" ref="B3:W25">
    <sortCondition descending="1" ref="W3:W25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C2085-9FFD-460C-B082-D044A30769A2}">
  <dimension ref="A1:Q33"/>
  <sheetViews>
    <sheetView showGridLines="0" tabSelected="1" topLeftCell="A24" workbookViewId="0">
      <selection activeCell="O46" sqref="O46"/>
    </sheetView>
  </sheetViews>
  <sheetFormatPr baseColWidth="10" defaultRowHeight="10.199999999999999" x14ac:dyDescent="0.2"/>
  <cols>
    <col min="1" max="1" width="61.5703125" customWidth="1"/>
    <col min="4" max="4" width="13.28515625" customWidth="1"/>
    <col min="7" max="7" width="13.28515625" customWidth="1"/>
    <col min="17" max="17" width="14.5703125" customWidth="1"/>
  </cols>
  <sheetData>
    <row r="1" spans="1:17" ht="30.6" x14ac:dyDescent="0.2">
      <c r="A1" s="28" t="s">
        <v>0</v>
      </c>
      <c r="B1" s="37" t="s">
        <v>26</v>
      </c>
      <c r="C1" s="28" t="s">
        <v>27</v>
      </c>
      <c r="D1" s="28" t="s">
        <v>28</v>
      </c>
      <c r="E1" s="28" t="s">
        <v>29</v>
      </c>
      <c r="F1" s="28" t="s">
        <v>30</v>
      </c>
      <c r="G1" s="28" t="s">
        <v>31</v>
      </c>
      <c r="H1" s="28" t="s">
        <v>32</v>
      </c>
      <c r="I1" s="28" t="s">
        <v>33</v>
      </c>
      <c r="J1" s="28" t="s">
        <v>34</v>
      </c>
      <c r="K1" s="28" t="s">
        <v>35</v>
      </c>
      <c r="L1" s="28" t="s">
        <v>36</v>
      </c>
      <c r="M1" s="28" t="s">
        <v>37</v>
      </c>
      <c r="N1" s="28" t="s">
        <v>38</v>
      </c>
      <c r="O1" s="28" t="s">
        <v>39</v>
      </c>
      <c r="P1" s="28" t="s">
        <v>40</v>
      </c>
      <c r="Q1" s="38" t="s">
        <v>41</v>
      </c>
    </row>
    <row r="2" spans="1:17" ht="20.399999999999999" hidden="1" x14ac:dyDescent="0.2">
      <c r="A2" s="28"/>
      <c r="B2" s="29"/>
      <c r="C2" s="29"/>
      <c r="D2" s="29" t="s">
        <v>42</v>
      </c>
      <c r="E2" s="29" t="s">
        <v>42</v>
      </c>
      <c r="F2" s="29" t="s">
        <v>43</v>
      </c>
      <c r="G2" s="29" t="s">
        <v>43</v>
      </c>
      <c r="H2" s="29" t="s">
        <v>43</v>
      </c>
      <c r="I2" s="29"/>
      <c r="J2" s="29"/>
      <c r="K2" s="29" t="s">
        <v>44</v>
      </c>
      <c r="L2" s="29" t="s">
        <v>44</v>
      </c>
      <c r="M2" s="29"/>
      <c r="N2" s="29" t="s">
        <v>45</v>
      </c>
      <c r="O2" s="29" t="s">
        <v>45</v>
      </c>
      <c r="P2" s="29" t="s">
        <v>46</v>
      </c>
      <c r="Q2" s="39" t="s">
        <v>46</v>
      </c>
    </row>
    <row r="3" spans="1:17" ht="15.6" x14ac:dyDescent="0.3">
      <c r="A3" s="31" t="s">
        <v>55</v>
      </c>
      <c r="B3" s="32">
        <f>SUM(C3:Q3)</f>
        <v>1994</v>
      </c>
      <c r="C3" s="33">
        <v>106</v>
      </c>
      <c r="D3" s="33">
        <v>154</v>
      </c>
      <c r="E3" s="33">
        <v>244</v>
      </c>
      <c r="F3" s="33">
        <v>187</v>
      </c>
      <c r="G3" s="33">
        <v>119</v>
      </c>
      <c r="H3" s="33">
        <v>55</v>
      </c>
      <c r="I3" s="33">
        <v>170</v>
      </c>
      <c r="J3" s="33">
        <v>181</v>
      </c>
      <c r="K3" s="33">
        <v>114</v>
      </c>
      <c r="L3" s="34">
        <v>127</v>
      </c>
      <c r="M3" s="33">
        <v>107</v>
      </c>
      <c r="N3" s="34">
        <v>103</v>
      </c>
      <c r="O3" s="33">
        <v>132</v>
      </c>
      <c r="P3" s="33">
        <v>57</v>
      </c>
      <c r="Q3" s="33">
        <v>138</v>
      </c>
    </row>
    <row r="4" spans="1:17" ht="15.6" x14ac:dyDescent="0.3">
      <c r="A4" s="35" t="s">
        <v>17</v>
      </c>
      <c r="B4" s="32">
        <f t="shared" ref="B4:B20" si="0">SUM(C4:Q4)</f>
        <v>15</v>
      </c>
      <c r="C4" s="33">
        <v>1</v>
      </c>
      <c r="D4" s="33">
        <v>0</v>
      </c>
      <c r="E4" s="33">
        <v>1</v>
      </c>
      <c r="F4" s="33">
        <v>11</v>
      </c>
      <c r="G4" s="33">
        <v>0</v>
      </c>
      <c r="H4" s="33">
        <v>0</v>
      </c>
      <c r="I4" s="33">
        <v>0</v>
      </c>
      <c r="J4" s="33">
        <v>0</v>
      </c>
      <c r="K4" s="33">
        <v>0</v>
      </c>
      <c r="L4" s="34">
        <v>0</v>
      </c>
      <c r="M4" s="33">
        <v>0</v>
      </c>
      <c r="N4" s="34">
        <v>0</v>
      </c>
      <c r="O4" s="33">
        <v>0</v>
      </c>
      <c r="P4" s="33">
        <v>1</v>
      </c>
      <c r="Q4" s="33">
        <v>1</v>
      </c>
    </row>
    <row r="5" spans="1:17" ht="15.6" x14ac:dyDescent="0.3">
      <c r="A5" s="36" t="s">
        <v>10</v>
      </c>
      <c r="B5" s="32">
        <f t="shared" si="0"/>
        <v>258</v>
      </c>
      <c r="C5" s="33">
        <v>7</v>
      </c>
      <c r="D5" s="33">
        <v>14</v>
      </c>
      <c r="E5" s="33">
        <v>13</v>
      </c>
      <c r="F5" s="33">
        <v>22</v>
      </c>
      <c r="G5" s="33">
        <v>19</v>
      </c>
      <c r="H5" s="33">
        <v>8</v>
      </c>
      <c r="I5" s="33">
        <v>28</v>
      </c>
      <c r="J5" s="33">
        <v>12</v>
      </c>
      <c r="K5" s="33">
        <v>23</v>
      </c>
      <c r="L5" s="34">
        <v>11</v>
      </c>
      <c r="M5" s="33">
        <v>18</v>
      </c>
      <c r="N5" s="34">
        <v>26</v>
      </c>
      <c r="O5" s="33">
        <v>30</v>
      </c>
      <c r="P5" s="33">
        <v>9</v>
      </c>
      <c r="Q5" s="33">
        <v>18</v>
      </c>
    </row>
    <row r="6" spans="1:17" ht="31.2" x14ac:dyDescent="0.3">
      <c r="A6" s="35" t="s">
        <v>24</v>
      </c>
      <c r="B6" s="32">
        <f t="shared" si="0"/>
        <v>2</v>
      </c>
      <c r="C6" s="33">
        <v>0</v>
      </c>
      <c r="D6" s="33">
        <v>0</v>
      </c>
      <c r="E6" s="33">
        <v>0</v>
      </c>
      <c r="F6" s="33">
        <v>1</v>
      </c>
      <c r="G6" s="33">
        <v>0</v>
      </c>
      <c r="H6" s="33">
        <v>0</v>
      </c>
      <c r="I6" s="33">
        <v>0</v>
      </c>
      <c r="J6" s="33">
        <v>1</v>
      </c>
      <c r="K6" s="33">
        <v>0</v>
      </c>
      <c r="L6" s="34">
        <v>0</v>
      </c>
      <c r="M6" s="33">
        <v>0</v>
      </c>
      <c r="N6" s="34">
        <v>0</v>
      </c>
      <c r="O6" s="33">
        <v>0</v>
      </c>
      <c r="P6" s="33">
        <v>0</v>
      </c>
      <c r="Q6" s="33">
        <v>0</v>
      </c>
    </row>
    <row r="7" spans="1:17" ht="15.6" x14ac:dyDescent="0.3">
      <c r="A7" s="36" t="s">
        <v>20</v>
      </c>
      <c r="B7" s="32">
        <f t="shared" si="0"/>
        <v>9</v>
      </c>
      <c r="C7" s="33">
        <v>0</v>
      </c>
      <c r="D7" s="33">
        <v>0</v>
      </c>
      <c r="E7" s="33">
        <v>0</v>
      </c>
      <c r="F7" s="33">
        <v>1</v>
      </c>
      <c r="G7" s="33">
        <v>3</v>
      </c>
      <c r="H7" s="33">
        <v>0</v>
      </c>
      <c r="I7" s="33">
        <v>0</v>
      </c>
      <c r="J7" s="33">
        <v>1</v>
      </c>
      <c r="K7" s="33">
        <v>0</v>
      </c>
      <c r="L7" s="34">
        <v>2</v>
      </c>
      <c r="M7" s="33">
        <v>1</v>
      </c>
      <c r="N7" s="34">
        <v>1</v>
      </c>
      <c r="O7" s="33">
        <v>0</v>
      </c>
      <c r="P7" s="33">
        <v>0</v>
      </c>
      <c r="Q7" s="33">
        <v>0</v>
      </c>
    </row>
    <row r="8" spans="1:17" ht="15.6" x14ac:dyDescent="0.3">
      <c r="A8" s="36" t="s">
        <v>19</v>
      </c>
      <c r="B8" s="32">
        <f t="shared" si="0"/>
        <v>20</v>
      </c>
      <c r="C8" s="33">
        <v>0</v>
      </c>
      <c r="D8" s="33">
        <v>3</v>
      </c>
      <c r="E8" s="33">
        <v>1</v>
      </c>
      <c r="F8" s="33">
        <v>0</v>
      </c>
      <c r="G8" s="33">
        <v>2</v>
      </c>
      <c r="H8" s="33">
        <v>0</v>
      </c>
      <c r="I8" s="33">
        <v>4</v>
      </c>
      <c r="J8" s="33">
        <v>1</v>
      </c>
      <c r="K8" s="33">
        <v>2</v>
      </c>
      <c r="L8" s="34">
        <v>3</v>
      </c>
      <c r="M8" s="33">
        <v>1</v>
      </c>
      <c r="N8" s="34">
        <v>0</v>
      </c>
      <c r="O8" s="33">
        <v>0</v>
      </c>
      <c r="P8" s="33">
        <v>1</v>
      </c>
      <c r="Q8" s="33">
        <v>2</v>
      </c>
    </row>
    <row r="9" spans="1:17" ht="15.6" x14ac:dyDescent="0.3">
      <c r="A9" s="36" t="s">
        <v>16</v>
      </c>
      <c r="B9" s="32">
        <f t="shared" si="0"/>
        <v>125</v>
      </c>
      <c r="C9" s="33">
        <v>5</v>
      </c>
      <c r="D9" s="33">
        <v>4</v>
      </c>
      <c r="E9" s="33">
        <v>8</v>
      </c>
      <c r="F9" s="33">
        <v>8</v>
      </c>
      <c r="G9" s="33">
        <v>6</v>
      </c>
      <c r="H9" s="33">
        <v>5</v>
      </c>
      <c r="I9" s="33">
        <v>9</v>
      </c>
      <c r="J9" s="33">
        <v>17</v>
      </c>
      <c r="K9" s="33">
        <v>9</v>
      </c>
      <c r="L9" s="34">
        <v>15</v>
      </c>
      <c r="M9" s="33">
        <v>5</v>
      </c>
      <c r="N9" s="34">
        <v>8</v>
      </c>
      <c r="O9" s="33">
        <v>11</v>
      </c>
      <c r="P9" s="33">
        <v>8</v>
      </c>
      <c r="Q9" s="33">
        <v>7</v>
      </c>
    </row>
    <row r="10" spans="1:17" ht="15.6" x14ac:dyDescent="0.3">
      <c r="A10" s="36" t="s">
        <v>18</v>
      </c>
      <c r="B10" s="32">
        <f t="shared" si="0"/>
        <v>34</v>
      </c>
      <c r="C10" s="33">
        <v>1</v>
      </c>
      <c r="D10" s="33">
        <v>6</v>
      </c>
      <c r="E10" s="33">
        <v>2</v>
      </c>
      <c r="F10" s="33">
        <v>5</v>
      </c>
      <c r="G10" s="33">
        <v>0</v>
      </c>
      <c r="H10" s="33">
        <v>2</v>
      </c>
      <c r="I10" s="33">
        <v>6</v>
      </c>
      <c r="J10" s="33">
        <v>4</v>
      </c>
      <c r="K10" s="33">
        <v>0</v>
      </c>
      <c r="L10" s="34">
        <v>2</v>
      </c>
      <c r="M10" s="33">
        <v>0</v>
      </c>
      <c r="N10" s="34">
        <v>0</v>
      </c>
      <c r="O10" s="33">
        <v>5</v>
      </c>
      <c r="P10" s="33">
        <v>0</v>
      </c>
      <c r="Q10" s="33">
        <v>1</v>
      </c>
    </row>
    <row r="11" spans="1:17" ht="15.6" x14ac:dyDescent="0.3">
      <c r="A11" s="36" t="s">
        <v>13</v>
      </c>
      <c r="B11" s="32">
        <f t="shared" si="0"/>
        <v>7</v>
      </c>
      <c r="C11" s="33">
        <v>1</v>
      </c>
      <c r="D11" s="33">
        <v>0</v>
      </c>
      <c r="E11" s="33">
        <v>1</v>
      </c>
      <c r="F11" s="33">
        <v>0</v>
      </c>
      <c r="G11" s="33">
        <v>0</v>
      </c>
      <c r="H11" s="33">
        <v>0</v>
      </c>
      <c r="I11" s="33">
        <v>0</v>
      </c>
      <c r="J11" s="33">
        <v>2</v>
      </c>
      <c r="K11" s="33">
        <v>0</v>
      </c>
      <c r="L11" s="34">
        <v>0</v>
      </c>
      <c r="M11" s="33">
        <v>0</v>
      </c>
      <c r="N11" s="34">
        <v>1</v>
      </c>
      <c r="O11" s="33">
        <v>2</v>
      </c>
      <c r="P11" s="33">
        <v>0</v>
      </c>
      <c r="Q11" s="33">
        <v>0</v>
      </c>
    </row>
    <row r="12" spans="1:17" ht="15.6" x14ac:dyDescent="0.3">
      <c r="A12" s="36" t="s">
        <v>3</v>
      </c>
      <c r="B12" s="32">
        <f t="shared" si="0"/>
        <v>5730</v>
      </c>
      <c r="C12" s="33">
        <v>553</v>
      </c>
      <c r="D12" s="33">
        <v>364</v>
      </c>
      <c r="E12" s="33">
        <v>264</v>
      </c>
      <c r="F12" s="33">
        <v>254</v>
      </c>
      <c r="G12" s="33">
        <v>494</v>
      </c>
      <c r="H12" s="33">
        <v>220</v>
      </c>
      <c r="I12" s="33">
        <v>507</v>
      </c>
      <c r="J12" s="33">
        <v>279</v>
      </c>
      <c r="K12" s="33">
        <v>293</v>
      </c>
      <c r="L12" s="34">
        <v>511</v>
      </c>
      <c r="M12" s="33">
        <v>595</v>
      </c>
      <c r="N12" s="34">
        <v>456</v>
      </c>
      <c r="O12" s="33">
        <v>357</v>
      </c>
      <c r="P12" s="33">
        <v>232</v>
      </c>
      <c r="Q12" s="33">
        <v>351</v>
      </c>
    </row>
    <row r="13" spans="1:17" ht="15.6" x14ac:dyDescent="0.3">
      <c r="A13" s="36" t="s">
        <v>9</v>
      </c>
      <c r="B13" s="32">
        <f t="shared" si="0"/>
        <v>6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1</v>
      </c>
      <c r="I13" s="33">
        <v>0</v>
      </c>
      <c r="J13" s="33">
        <v>0</v>
      </c>
      <c r="K13" s="33">
        <v>0</v>
      </c>
      <c r="L13" s="34">
        <v>2</v>
      </c>
      <c r="M13" s="33">
        <v>0</v>
      </c>
      <c r="N13" s="34">
        <v>2</v>
      </c>
      <c r="O13" s="33">
        <v>0</v>
      </c>
      <c r="P13" s="33">
        <v>0</v>
      </c>
      <c r="Q13" s="33">
        <v>1</v>
      </c>
    </row>
    <row r="14" spans="1:17" ht="15.6" x14ac:dyDescent="0.3">
      <c r="A14" s="36" t="s">
        <v>21</v>
      </c>
      <c r="B14" s="32">
        <f t="shared" si="0"/>
        <v>18</v>
      </c>
      <c r="C14" s="33">
        <v>3</v>
      </c>
      <c r="D14" s="33">
        <v>1</v>
      </c>
      <c r="E14" s="33">
        <v>0</v>
      </c>
      <c r="F14" s="33">
        <v>2</v>
      </c>
      <c r="G14" s="33">
        <v>5</v>
      </c>
      <c r="H14" s="33">
        <v>1</v>
      </c>
      <c r="I14" s="33">
        <v>1</v>
      </c>
      <c r="J14" s="33">
        <v>1</v>
      </c>
      <c r="K14" s="33">
        <v>0</v>
      </c>
      <c r="L14" s="34">
        <v>0</v>
      </c>
      <c r="M14" s="33">
        <v>0</v>
      </c>
      <c r="N14" s="34">
        <v>1</v>
      </c>
      <c r="O14" s="33">
        <v>3</v>
      </c>
      <c r="P14" s="33">
        <v>0</v>
      </c>
      <c r="Q14" s="33">
        <v>0</v>
      </c>
    </row>
    <row r="15" spans="1:17" ht="15.6" x14ac:dyDescent="0.3">
      <c r="A15" s="36" t="s">
        <v>5</v>
      </c>
      <c r="B15" s="32">
        <f t="shared" si="0"/>
        <v>8548</v>
      </c>
      <c r="C15" s="33">
        <v>406</v>
      </c>
      <c r="D15" s="33">
        <v>341</v>
      </c>
      <c r="E15" s="33">
        <v>1066</v>
      </c>
      <c r="F15" s="33">
        <v>852</v>
      </c>
      <c r="G15" s="33">
        <v>684</v>
      </c>
      <c r="H15" s="33">
        <v>510</v>
      </c>
      <c r="I15" s="33">
        <v>443</v>
      </c>
      <c r="J15" s="33">
        <v>634</v>
      </c>
      <c r="K15" s="33">
        <v>498</v>
      </c>
      <c r="L15" s="34">
        <v>727</v>
      </c>
      <c r="M15" s="33">
        <v>569</v>
      </c>
      <c r="N15" s="34">
        <v>472</v>
      </c>
      <c r="O15" s="33">
        <v>478</v>
      </c>
      <c r="P15" s="33">
        <v>277</v>
      </c>
      <c r="Q15" s="33">
        <v>591</v>
      </c>
    </row>
    <row r="16" spans="1:17" ht="15.6" x14ac:dyDescent="0.3">
      <c r="A16" s="36" t="s">
        <v>56</v>
      </c>
      <c r="B16" s="32">
        <f t="shared" si="0"/>
        <v>3659</v>
      </c>
      <c r="C16" s="33">
        <v>183</v>
      </c>
      <c r="D16" s="33">
        <v>462</v>
      </c>
      <c r="E16" s="33">
        <v>599</v>
      </c>
      <c r="F16" s="33">
        <v>593</v>
      </c>
      <c r="G16" s="33">
        <v>326</v>
      </c>
      <c r="H16" s="33">
        <v>85</v>
      </c>
      <c r="I16" s="33">
        <v>275</v>
      </c>
      <c r="J16" s="33">
        <v>310</v>
      </c>
      <c r="K16" s="33">
        <v>124</v>
      </c>
      <c r="L16" s="34">
        <v>118</v>
      </c>
      <c r="M16" s="33">
        <v>40</v>
      </c>
      <c r="N16" s="34">
        <v>237</v>
      </c>
      <c r="O16" s="33">
        <v>198</v>
      </c>
      <c r="P16" s="33">
        <v>33</v>
      </c>
      <c r="Q16" s="33">
        <v>76</v>
      </c>
    </row>
    <row r="17" spans="1:17" ht="15.6" x14ac:dyDescent="0.3">
      <c r="A17" s="36" t="s">
        <v>57</v>
      </c>
      <c r="B17" s="32">
        <f t="shared" si="0"/>
        <v>42</v>
      </c>
      <c r="C17" s="33">
        <v>4</v>
      </c>
      <c r="D17" s="33">
        <v>9</v>
      </c>
      <c r="E17" s="33">
        <v>1</v>
      </c>
      <c r="F17" s="33">
        <v>5</v>
      </c>
      <c r="G17" s="33">
        <v>2</v>
      </c>
      <c r="H17" s="33">
        <v>0</v>
      </c>
      <c r="I17" s="33">
        <v>5</v>
      </c>
      <c r="J17" s="33">
        <v>7</v>
      </c>
      <c r="K17" s="33">
        <v>1</v>
      </c>
      <c r="L17" s="34">
        <v>2</v>
      </c>
      <c r="M17" s="33">
        <v>0</v>
      </c>
      <c r="N17" s="34">
        <v>2</v>
      </c>
      <c r="O17" s="33">
        <v>2</v>
      </c>
      <c r="P17" s="33">
        <v>0</v>
      </c>
      <c r="Q17" s="33">
        <v>2</v>
      </c>
    </row>
    <row r="18" spans="1:17" ht="15.6" x14ac:dyDescent="0.3">
      <c r="A18" s="36" t="s">
        <v>14</v>
      </c>
      <c r="B18" s="32">
        <f t="shared" si="0"/>
        <v>23</v>
      </c>
      <c r="C18" s="33">
        <v>3</v>
      </c>
      <c r="D18" s="33">
        <v>1</v>
      </c>
      <c r="E18" s="33">
        <v>1</v>
      </c>
      <c r="F18" s="33">
        <v>3</v>
      </c>
      <c r="G18" s="33">
        <v>0</v>
      </c>
      <c r="H18" s="33">
        <v>1</v>
      </c>
      <c r="I18" s="33">
        <v>1</v>
      </c>
      <c r="J18" s="33">
        <v>2</v>
      </c>
      <c r="K18" s="33">
        <v>2</v>
      </c>
      <c r="L18" s="34">
        <v>2</v>
      </c>
      <c r="M18" s="33">
        <v>0</v>
      </c>
      <c r="N18" s="34">
        <v>3</v>
      </c>
      <c r="O18" s="33">
        <v>0</v>
      </c>
      <c r="P18" s="33">
        <v>3</v>
      </c>
      <c r="Q18" s="33">
        <v>1</v>
      </c>
    </row>
    <row r="19" spans="1:17" ht="15.6" x14ac:dyDescent="0.3">
      <c r="A19" s="36" t="s">
        <v>12</v>
      </c>
      <c r="B19" s="32">
        <f t="shared" si="0"/>
        <v>161</v>
      </c>
      <c r="C19" s="33">
        <v>9</v>
      </c>
      <c r="D19" s="33">
        <v>19</v>
      </c>
      <c r="E19" s="33">
        <v>14</v>
      </c>
      <c r="F19" s="33">
        <v>18</v>
      </c>
      <c r="G19" s="33">
        <v>10</v>
      </c>
      <c r="H19" s="33">
        <v>6</v>
      </c>
      <c r="I19" s="33">
        <v>11</v>
      </c>
      <c r="J19" s="33">
        <v>12</v>
      </c>
      <c r="K19" s="33">
        <v>6</v>
      </c>
      <c r="L19" s="34">
        <v>8</v>
      </c>
      <c r="M19" s="33">
        <v>4</v>
      </c>
      <c r="N19" s="34">
        <v>7</v>
      </c>
      <c r="O19" s="33">
        <v>16</v>
      </c>
      <c r="P19" s="33">
        <v>4</v>
      </c>
      <c r="Q19" s="33">
        <v>17</v>
      </c>
    </row>
    <row r="20" spans="1:17" ht="15.6" x14ac:dyDescent="0.3">
      <c r="A20" s="36" t="s">
        <v>11</v>
      </c>
      <c r="B20" s="32">
        <f t="shared" si="0"/>
        <v>129</v>
      </c>
      <c r="C20" s="33">
        <v>9</v>
      </c>
      <c r="D20" s="33">
        <v>5</v>
      </c>
      <c r="E20" s="33">
        <v>15</v>
      </c>
      <c r="F20" s="33">
        <v>4</v>
      </c>
      <c r="G20" s="33">
        <v>7</v>
      </c>
      <c r="H20" s="33">
        <v>2</v>
      </c>
      <c r="I20" s="33">
        <v>23</v>
      </c>
      <c r="J20" s="33">
        <v>28</v>
      </c>
      <c r="K20" s="33">
        <v>3</v>
      </c>
      <c r="L20" s="34">
        <v>2</v>
      </c>
      <c r="M20" s="33">
        <v>10</v>
      </c>
      <c r="N20" s="34">
        <v>10</v>
      </c>
      <c r="O20" s="33">
        <v>4</v>
      </c>
      <c r="P20" s="33">
        <v>2</v>
      </c>
      <c r="Q20" s="33">
        <v>5</v>
      </c>
    </row>
    <row r="21" spans="1:17" x14ac:dyDescent="0.2">
      <c r="A21" s="7" t="s">
        <v>47</v>
      </c>
      <c r="B21" s="8">
        <f>SUM(C21:Q21)</f>
        <v>20780</v>
      </c>
      <c r="C21" s="8">
        <f t="shared" ref="C21:Q21" si="1">SUM(C3:C20)</f>
        <v>1291</v>
      </c>
      <c r="D21" s="8">
        <f t="shared" si="1"/>
        <v>1383</v>
      </c>
      <c r="E21" s="8">
        <f t="shared" si="1"/>
        <v>2230</v>
      </c>
      <c r="F21" s="8">
        <f t="shared" si="1"/>
        <v>1966</v>
      </c>
      <c r="G21" s="8">
        <f t="shared" si="1"/>
        <v>1677</v>
      </c>
      <c r="H21" s="8">
        <f t="shared" si="1"/>
        <v>896</v>
      </c>
      <c r="I21" s="8">
        <f t="shared" si="1"/>
        <v>1483</v>
      </c>
      <c r="J21" s="8">
        <f t="shared" si="1"/>
        <v>1492</v>
      </c>
      <c r="K21" s="8">
        <f t="shared" si="1"/>
        <v>1075</v>
      </c>
      <c r="L21" s="8">
        <f t="shared" si="1"/>
        <v>1532</v>
      </c>
      <c r="M21" s="8">
        <f t="shared" si="1"/>
        <v>1350</v>
      </c>
      <c r="N21" s="8">
        <f t="shared" si="1"/>
        <v>1329</v>
      </c>
      <c r="O21" s="8">
        <f t="shared" si="1"/>
        <v>1238</v>
      </c>
      <c r="P21" s="8">
        <f t="shared" si="1"/>
        <v>627</v>
      </c>
      <c r="Q21" s="8">
        <f t="shared" si="1"/>
        <v>1211</v>
      </c>
    </row>
    <row r="25" spans="1:17" x14ac:dyDescent="0.2">
      <c r="M25" s="9" t="s">
        <v>48</v>
      </c>
      <c r="N25" s="9" t="s">
        <v>49</v>
      </c>
    </row>
    <row r="26" spans="1:17" x14ac:dyDescent="0.2">
      <c r="M26" s="9" t="s">
        <v>42</v>
      </c>
      <c r="N26" s="10">
        <f>SUM('2021.1'!C21:E21)</f>
        <v>4904</v>
      </c>
      <c r="O26" s="40"/>
    </row>
    <row r="27" spans="1:17" x14ac:dyDescent="0.2">
      <c r="M27" s="9" t="s">
        <v>43</v>
      </c>
      <c r="N27" s="10">
        <f>SUM('2021.1'!F21:H21)</f>
        <v>4539</v>
      </c>
      <c r="O27" s="40"/>
    </row>
    <row r="28" spans="1:17" x14ac:dyDescent="0.2">
      <c r="M28" s="9" t="s">
        <v>45</v>
      </c>
      <c r="N28" s="10">
        <f>SUM('2021.1'!N21:O21)</f>
        <v>2567</v>
      </c>
      <c r="O28" s="40"/>
    </row>
    <row r="29" spans="1:17" x14ac:dyDescent="0.2">
      <c r="M29" s="9" t="s">
        <v>44</v>
      </c>
      <c r="N29" s="10">
        <f>SUM('2021.1'!K21:L21)</f>
        <v>2607</v>
      </c>
      <c r="O29" s="40"/>
    </row>
    <row r="30" spans="1:17" x14ac:dyDescent="0.2">
      <c r="M30" s="9" t="s">
        <v>46</v>
      </c>
      <c r="N30" s="10">
        <f>SUM('2021.1'!P21:Q21)</f>
        <v>1838</v>
      </c>
      <c r="O30" s="40"/>
    </row>
    <row r="31" spans="1:17" x14ac:dyDescent="0.2">
      <c r="M31" s="9" t="s">
        <v>33</v>
      </c>
      <c r="N31" s="10">
        <f>'2021.1'!I21</f>
        <v>1483</v>
      </c>
      <c r="O31" s="40"/>
    </row>
    <row r="32" spans="1:17" x14ac:dyDescent="0.2">
      <c r="M32" s="9" t="s">
        <v>34</v>
      </c>
      <c r="N32" s="10">
        <f>'2021.1'!J21</f>
        <v>1492</v>
      </c>
      <c r="O32" s="40"/>
    </row>
    <row r="33" spans="13:15" x14ac:dyDescent="0.2">
      <c r="M33" s="9" t="s">
        <v>37</v>
      </c>
      <c r="N33" s="10">
        <f>'2021.1'!M21</f>
        <v>1350</v>
      </c>
      <c r="O33" s="40"/>
    </row>
  </sheetData>
  <conditionalFormatting sqref="B3:B20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589C3-8E13-4600-9AFF-889E35A64B6E}">
  <dimension ref="A1:P12"/>
  <sheetViews>
    <sheetView showGridLines="0" topLeftCell="A10" workbookViewId="0">
      <selection activeCell="S10" sqref="S10"/>
    </sheetView>
  </sheetViews>
  <sheetFormatPr baseColWidth="10" defaultRowHeight="10.199999999999999" x14ac:dyDescent="0.2"/>
  <cols>
    <col min="1" max="1" width="15.42578125" customWidth="1"/>
  </cols>
  <sheetData>
    <row r="1" spans="1:16" x14ac:dyDescent="0.2">
      <c r="A1" s="9" t="s">
        <v>50</v>
      </c>
      <c r="B1" s="9">
        <v>2009</v>
      </c>
      <c r="C1" s="9">
        <v>2010</v>
      </c>
      <c r="D1" s="9"/>
      <c r="E1" s="9">
        <v>2011</v>
      </c>
      <c r="F1" s="9">
        <v>2012</v>
      </c>
      <c r="G1" s="9">
        <v>2013</v>
      </c>
      <c r="H1" s="9">
        <v>2014</v>
      </c>
      <c r="I1" s="9">
        <v>2015</v>
      </c>
      <c r="J1" s="9">
        <v>2016</v>
      </c>
      <c r="K1" s="3"/>
      <c r="L1" s="3"/>
      <c r="M1" s="3"/>
      <c r="N1" s="3"/>
    </row>
    <row r="2" spans="1:16" x14ac:dyDescent="0.2">
      <c r="A2" s="9" t="s">
        <v>51</v>
      </c>
      <c r="B2" s="11">
        <f>B10/$B$12</f>
        <v>0.51428571428571423</v>
      </c>
      <c r="C2" s="11">
        <f>C10/$C$12</f>
        <v>0.50127226463104324</v>
      </c>
      <c r="D2" s="11"/>
      <c r="E2" s="11">
        <f>E10/$E$12</f>
        <v>0.53305785123966942</v>
      </c>
      <c r="F2" s="11">
        <f>F10/$F$12</f>
        <v>0.47091412742382271</v>
      </c>
      <c r="G2" s="11">
        <f>G10/$G$12</f>
        <v>0.47914183551847439</v>
      </c>
      <c r="H2" s="11">
        <f>H10/$H$12</f>
        <v>0.42062572421784472</v>
      </c>
      <c r="I2" s="11">
        <f>I10/$I$12</f>
        <v>0.39813736903376018</v>
      </c>
      <c r="J2" s="11">
        <f>J10/$J$12</f>
        <v>0.32923076923076922</v>
      </c>
      <c r="K2" s="3"/>
      <c r="L2" s="3"/>
      <c r="M2" s="3"/>
      <c r="N2" s="3"/>
    </row>
    <row r="3" spans="1:16" x14ac:dyDescent="0.2">
      <c r="A3" s="9" t="s">
        <v>52</v>
      </c>
      <c r="B3" s="11">
        <f>B11/$B$12</f>
        <v>0.48571428571428571</v>
      </c>
      <c r="C3" s="11">
        <f>C11/$C$12</f>
        <v>0.49872773536895676</v>
      </c>
      <c r="D3" s="11"/>
      <c r="E3" s="11">
        <f>E11/$E$12</f>
        <v>0.46694214876033058</v>
      </c>
      <c r="F3" s="11">
        <f>F11/$F$12</f>
        <v>0.52908587257617734</v>
      </c>
      <c r="G3" s="11">
        <f>G11/$G$12</f>
        <v>0.52085816448152567</v>
      </c>
      <c r="H3" s="11">
        <f>H11/$H$12</f>
        <v>0.57937427578215528</v>
      </c>
      <c r="I3" s="11">
        <f>I11/$I$12</f>
        <v>0.60186263096623982</v>
      </c>
      <c r="J3" s="11">
        <f>J11/$J$12</f>
        <v>0.67076923076923078</v>
      </c>
      <c r="K3" s="3"/>
      <c r="L3" s="3"/>
      <c r="M3" s="3"/>
      <c r="N3" s="3"/>
    </row>
    <row r="4" spans="1:16" x14ac:dyDescent="0.2">
      <c r="A4" s="9" t="s">
        <v>53</v>
      </c>
      <c r="B4" s="12">
        <f>SUM(B2:B3)</f>
        <v>1</v>
      </c>
      <c r="C4" s="12">
        <f>SUM(C2:C3)</f>
        <v>1</v>
      </c>
      <c r="D4" s="12"/>
      <c r="E4" s="12">
        <f t="shared" ref="E4:J4" si="0">SUM(E2:E3)</f>
        <v>1</v>
      </c>
      <c r="F4" s="12">
        <f t="shared" si="0"/>
        <v>1</v>
      </c>
      <c r="G4" s="12">
        <f t="shared" si="0"/>
        <v>1</v>
      </c>
      <c r="H4" s="12">
        <f t="shared" si="0"/>
        <v>1</v>
      </c>
      <c r="I4" s="12">
        <f t="shared" si="0"/>
        <v>1</v>
      </c>
      <c r="J4" s="12">
        <f t="shared" si="0"/>
        <v>1</v>
      </c>
      <c r="K4" s="3"/>
      <c r="L4" s="3"/>
      <c r="M4" s="3"/>
      <c r="N4" s="3"/>
    </row>
    <row r="5" spans="1:16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x14ac:dyDescent="0.2">
      <c r="A6" s="3"/>
      <c r="B6" s="3"/>
      <c r="C6" s="3"/>
      <c r="D6" s="3"/>
      <c r="E6" s="9"/>
      <c r="F6" s="9"/>
      <c r="G6" s="3"/>
      <c r="H6" s="3"/>
      <c r="I6" s="3"/>
      <c r="J6" s="3"/>
      <c r="K6" s="3"/>
      <c r="L6" s="3"/>
      <c r="M6" s="3"/>
      <c r="N6" s="3"/>
    </row>
    <row r="7" spans="1:16" x14ac:dyDescent="0.2">
      <c r="A7" s="3"/>
      <c r="B7" s="3"/>
      <c r="C7" s="3"/>
      <c r="D7" s="3"/>
      <c r="E7" s="9"/>
      <c r="F7" s="9"/>
      <c r="G7" s="3"/>
      <c r="H7" s="3"/>
      <c r="I7" s="3"/>
      <c r="J7" s="3"/>
      <c r="K7" s="3"/>
      <c r="L7" s="3"/>
      <c r="M7" s="3"/>
      <c r="N7" s="3"/>
    </row>
    <row r="8" spans="1:16" x14ac:dyDescent="0.2">
      <c r="A8" s="3"/>
      <c r="B8" s="3"/>
      <c r="C8" s="3"/>
      <c r="D8" s="3"/>
      <c r="E8" s="9"/>
      <c r="F8" s="9"/>
      <c r="G8" s="3"/>
      <c r="H8" s="3"/>
      <c r="I8" s="3"/>
      <c r="J8" s="3"/>
      <c r="K8" s="3"/>
      <c r="L8" s="3"/>
      <c r="M8" s="3"/>
      <c r="N8" s="3"/>
    </row>
    <row r="9" spans="1:16" x14ac:dyDescent="0.2">
      <c r="A9" s="9" t="s">
        <v>50</v>
      </c>
      <c r="B9" s="9">
        <v>2009</v>
      </c>
      <c r="C9" s="9">
        <v>2010</v>
      </c>
      <c r="D9" s="9"/>
      <c r="E9" s="9">
        <v>2011</v>
      </c>
      <c r="F9" s="9">
        <v>2012</v>
      </c>
      <c r="G9" s="9">
        <v>2013</v>
      </c>
      <c r="H9" s="9">
        <v>2014</v>
      </c>
      <c r="I9" s="9">
        <v>2015</v>
      </c>
      <c r="J9" s="9">
        <v>2016</v>
      </c>
      <c r="K9" s="9">
        <v>2017</v>
      </c>
      <c r="L9" s="9">
        <v>2018</v>
      </c>
      <c r="M9" s="9">
        <v>2019</v>
      </c>
      <c r="N9" s="3">
        <v>2020</v>
      </c>
      <c r="O9" s="3">
        <v>2021</v>
      </c>
      <c r="P9" s="41" t="s">
        <v>58</v>
      </c>
    </row>
    <row r="10" spans="1:16" x14ac:dyDescent="0.2">
      <c r="A10" s="9" t="s">
        <v>51</v>
      </c>
      <c r="B10" s="13">
        <v>126</v>
      </c>
      <c r="C10" s="13">
        <v>197</v>
      </c>
      <c r="D10" s="13"/>
      <c r="E10" s="13">
        <v>258</v>
      </c>
      <c r="F10" s="13">
        <v>340</v>
      </c>
      <c r="G10" s="13">
        <v>402</v>
      </c>
      <c r="H10" s="13">
        <v>363</v>
      </c>
      <c r="I10" s="13">
        <v>342</v>
      </c>
      <c r="J10" s="14">
        <v>321</v>
      </c>
      <c r="K10" s="14">
        <v>385</v>
      </c>
      <c r="L10" s="14">
        <v>452</v>
      </c>
      <c r="M10" s="14">
        <v>795</v>
      </c>
      <c r="N10" s="3">
        <v>622</v>
      </c>
    </row>
    <row r="11" spans="1:16" x14ac:dyDescent="0.2">
      <c r="A11" s="9" t="s">
        <v>52</v>
      </c>
      <c r="B11" s="13">
        <v>119</v>
      </c>
      <c r="C11" s="13">
        <v>196</v>
      </c>
      <c r="D11" s="13"/>
      <c r="E11" s="13">
        <v>226</v>
      </c>
      <c r="F11" s="13">
        <v>382</v>
      </c>
      <c r="G11" s="13">
        <v>437</v>
      </c>
      <c r="H11" s="13">
        <v>500</v>
      </c>
      <c r="I11" s="13">
        <v>517</v>
      </c>
      <c r="J11" s="14">
        <v>654</v>
      </c>
      <c r="K11" s="14">
        <v>632</v>
      </c>
      <c r="L11" s="14">
        <v>730</v>
      </c>
      <c r="M11" s="14">
        <v>989</v>
      </c>
      <c r="N11" s="3">
        <f>1390-N10</f>
        <v>768</v>
      </c>
    </row>
    <row r="12" spans="1:16" x14ac:dyDescent="0.2">
      <c r="A12" s="9" t="s">
        <v>53</v>
      </c>
      <c r="B12" s="13">
        <f>SUM(B10:B11)</f>
        <v>245</v>
      </c>
      <c r="C12" s="13">
        <f>SUM(C10:C11)</f>
        <v>393</v>
      </c>
      <c r="D12" s="13"/>
      <c r="E12" s="13">
        <f t="shared" ref="E12:O12" si="1">SUM(E10:E11)</f>
        <v>484</v>
      </c>
      <c r="F12" s="13">
        <f t="shared" si="1"/>
        <v>722</v>
      </c>
      <c r="G12" s="13">
        <f t="shared" si="1"/>
        <v>839</v>
      </c>
      <c r="H12" s="13">
        <f t="shared" si="1"/>
        <v>863</v>
      </c>
      <c r="I12" s="13">
        <f t="shared" si="1"/>
        <v>859</v>
      </c>
      <c r="J12" s="13">
        <f t="shared" si="1"/>
        <v>975</v>
      </c>
      <c r="K12" s="13">
        <f t="shared" si="1"/>
        <v>1017</v>
      </c>
      <c r="L12" s="13">
        <f t="shared" si="1"/>
        <v>1182</v>
      </c>
      <c r="M12" s="13">
        <f t="shared" si="1"/>
        <v>1784</v>
      </c>
      <c r="N12" s="13">
        <f>SUM(N10:N11)</f>
        <v>1390</v>
      </c>
      <c r="O12" s="13">
        <f t="shared" si="1"/>
        <v>0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2021</vt:lpstr>
      <vt:lpstr>2021.1</vt:lpstr>
      <vt:lpstr>2021.2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jleonce</dc:creator>
  <cp:lastModifiedBy>Dixie Mendoza Chaves</cp:lastModifiedBy>
  <dcterms:created xsi:type="dcterms:W3CDTF">2016-11-04T19:01:18Z</dcterms:created>
  <dcterms:modified xsi:type="dcterms:W3CDTF">2022-10-09T00:03:55Z</dcterms:modified>
</cp:coreProperties>
</file>