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iazr\Desktop\"/>
    </mc:Choice>
  </mc:AlternateContent>
  <xr:revisionPtr revIDLastSave="0" documentId="13_ncr:1_{A73B7E00-C3FF-43F5-A88D-C3919CEDFC7A}" xr6:coauthVersionLast="45" xr6:coauthVersionMax="45" xr10:uidLastSave="{00000000-0000-0000-0000-000000000000}"/>
  <bookViews>
    <workbookView xWindow="-48" yWindow="0" windowWidth="22956" windowHeight="12336" xr2:uid="{00000000-000D-0000-FFFF-FFFF00000000}"/>
  </bookViews>
  <sheets>
    <sheet name="2018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W8" i="2" l="1"/>
  <c r="C25" i="2"/>
  <c r="D25" i="2"/>
  <c r="E25" i="2"/>
  <c r="F25" i="2"/>
  <c r="G25" i="2"/>
  <c r="H25" i="2"/>
  <c r="I25" i="2"/>
  <c r="J25" i="2"/>
  <c r="K25" i="2"/>
  <c r="L25" i="2"/>
  <c r="M25" i="2"/>
  <c r="N25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P96" i="2"/>
  <c r="Q96" i="2"/>
  <c r="R96" i="2"/>
  <c r="S96" i="2"/>
  <c r="T96" i="2"/>
  <c r="U96" i="2"/>
  <c r="V96" i="2"/>
  <c r="Q118" i="2" s="1"/>
  <c r="W96" i="2"/>
  <c r="Q119" i="2" s="1"/>
  <c r="X96" i="2"/>
  <c r="Y96" i="2"/>
  <c r="Z96" i="2"/>
  <c r="Q120" i="2" s="1"/>
  <c r="R160" i="2"/>
  <c r="R150" i="2" s="1"/>
  <c r="S160" i="2"/>
  <c r="S150" i="2" s="1"/>
  <c r="T160" i="2"/>
  <c r="T151" i="2" s="1"/>
  <c r="T152" i="2" s="1"/>
  <c r="U160" i="2"/>
  <c r="U150" i="2" s="1"/>
  <c r="V160" i="2"/>
  <c r="V150" i="2" s="1"/>
  <c r="W160" i="2"/>
  <c r="W150" i="2" s="1"/>
  <c r="W152" i="2" s="1"/>
  <c r="X160" i="2"/>
  <c r="X151" i="2" s="1"/>
  <c r="Y160" i="2"/>
  <c r="Y151" i="2" s="1"/>
  <c r="Z160" i="2"/>
  <c r="AA160" i="2"/>
  <c r="AB160" i="2"/>
  <c r="T150" i="2"/>
  <c r="V151" i="2"/>
  <c r="W151" i="2"/>
  <c r="Q113" i="2" l="1"/>
  <c r="Q114" i="2"/>
  <c r="U151" i="2"/>
  <c r="Q116" i="2"/>
  <c r="X150" i="2"/>
  <c r="X152" i="2" s="1"/>
  <c r="Y150" i="2"/>
  <c r="Y152" i="2" s="1"/>
  <c r="V152" i="2"/>
  <c r="U152" i="2"/>
  <c r="S151" i="2"/>
  <c r="S152" i="2" s="1"/>
  <c r="R151" i="2"/>
  <c r="R152" i="2" s="1"/>
  <c r="AD96" i="2"/>
  <c r="AC96" i="2"/>
  <c r="AB96" i="2"/>
  <c r="AA96" i="2"/>
  <c r="R25" i="2"/>
  <c r="Q25" i="2"/>
  <c r="P25" i="2"/>
  <c r="O25" i="2"/>
  <c r="T24" i="2"/>
  <c r="S23" i="2"/>
  <c r="T23" i="2" s="1"/>
  <c r="T22" i="2"/>
  <c r="T21" i="2"/>
  <c r="S20" i="2"/>
  <c r="T20" i="2" s="1"/>
  <c r="S19" i="2"/>
  <c r="T19" i="2" s="1"/>
  <c r="S18" i="2"/>
  <c r="T18" i="2" s="1"/>
  <c r="S17" i="2"/>
  <c r="T17" i="2" s="1"/>
  <c r="S16" i="2"/>
  <c r="T16" i="2" s="1"/>
  <c r="S15" i="2"/>
  <c r="T15" i="2" s="1"/>
  <c r="S14" i="2"/>
  <c r="T14" i="2" s="1"/>
  <c r="T13" i="2"/>
  <c r="T12" i="2"/>
  <c r="S11" i="2"/>
  <c r="T11" i="2" s="1"/>
  <c r="S10" i="2"/>
  <c r="T10" i="2" s="1"/>
  <c r="S9" i="2"/>
  <c r="T9" i="2" s="1"/>
  <c r="S8" i="2"/>
  <c r="T8" i="2" s="1"/>
  <c r="S7" i="2"/>
  <c r="T7" i="2" s="1"/>
  <c r="T6" i="2"/>
  <c r="T5" i="2"/>
  <c r="S4" i="2"/>
  <c r="T4" i="2" s="1"/>
  <c r="S3" i="2"/>
  <c r="U9" i="2" l="1"/>
  <c r="Q117" i="2"/>
  <c r="Q115" i="2"/>
  <c r="O96" i="2"/>
  <c r="S25" i="2"/>
  <c r="T25" i="2" s="1"/>
  <c r="U19" i="2" s="1"/>
  <c r="T3" i="2"/>
  <c r="U15" i="2" l="1"/>
  <c r="U5" i="2"/>
  <c r="U23" i="2"/>
  <c r="U17" i="2"/>
  <c r="U7" i="2"/>
  <c r="U11" i="2"/>
  <c r="U13" i="2"/>
  <c r="U10" i="2"/>
  <c r="U20" i="2"/>
  <c r="U18" i="2"/>
  <c r="U22" i="2"/>
  <c r="U12" i="2"/>
  <c r="U24" i="2"/>
  <c r="U14" i="2"/>
  <c r="U4" i="2"/>
  <c r="U16" i="2"/>
  <c r="U6" i="2"/>
  <c r="U3" i="2"/>
  <c r="U8" i="2"/>
  <c r="U21" i="2"/>
</calcChain>
</file>

<file path=xl/sharedStrings.xml><?xml version="1.0" encoding="utf-8"?>
<sst xmlns="http://schemas.openxmlformats.org/spreadsheetml/2006/main" count="209" uniqueCount="59">
  <si>
    <t>Delito</t>
  </si>
  <si>
    <t>Total por delito</t>
  </si>
  <si>
    <t>Ponderación</t>
  </si>
  <si>
    <t>Incumplimiento de una medida de protección</t>
  </si>
  <si>
    <t>-</t>
  </si>
  <si>
    <t>Maltrato</t>
  </si>
  <si>
    <t>Amenazas contra una mujer</t>
  </si>
  <si>
    <t>Violencia emocional</t>
  </si>
  <si>
    <t>Ofensas a la dignidad</t>
  </si>
  <si>
    <t>Infracción ley penalización de violencia contra la mujer</t>
  </si>
  <si>
    <t>Daño patrimonial</t>
  </si>
  <si>
    <t>Violación contra una mujer</t>
  </si>
  <si>
    <t>Sustracción patrimonial</t>
  </si>
  <si>
    <t>Incumplimiento de deberes agravado</t>
  </si>
  <si>
    <t>Restricción a la libertad de tránsito</t>
  </si>
  <si>
    <t>Restricción a la autodeterminación</t>
  </si>
  <si>
    <t>Femicidio (tentativa de)</t>
  </si>
  <si>
    <t>Conductas sexuales abusivas</t>
  </si>
  <si>
    <t>Fraude de simulación sobre bienes susceptibles de ser gananciales</t>
  </si>
  <si>
    <t>Femicidio</t>
  </si>
  <si>
    <t>Explotación sexual de una mujer</t>
  </si>
  <si>
    <t>Limitación al ejercicio del derecho de propiedad</t>
  </si>
  <si>
    <t>Formas agravadas de violencia sexual</t>
  </si>
  <si>
    <t>Explotación económica de la mujer</t>
  </si>
  <si>
    <t>Distracción de las utilidades de las actividades económicas familiares</t>
  </si>
  <si>
    <t>Total por año</t>
  </si>
  <si>
    <t>TOTAL</t>
  </si>
  <si>
    <t>Primero San José</t>
  </si>
  <si>
    <t>Segundo San José</t>
  </si>
  <si>
    <t>Tercero San José</t>
  </si>
  <si>
    <t>Primero Alajuela</t>
  </si>
  <si>
    <t>Segundo Alajuela</t>
  </si>
  <si>
    <t>Tercero Alajuela</t>
  </si>
  <si>
    <t>Cartago</t>
  </si>
  <si>
    <t>Heredia</t>
  </si>
  <si>
    <t>Primero Guanacaste</t>
  </si>
  <si>
    <t>Segundo Guanacaste</t>
  </si>
  <si>
    <t>Puntarenas</t>
  </si>
  <si>
    <t>Primero Zona Sur</t>
  </si>
  <si>
    <t>Segundo Zona Sur</t>
  </si>
  <si>
    <t>Primero Zona Atlántica</t>
  </si>
  <si>
    <t>Segundo Zona Atlática</t>
  </si>
  <si>
    <t>San José</t>
  </si>
  <si>
    <t>Alajuela</t>
  </si>
  <si>
    <t>Guanacaste</t>
  </si>
  <si>
    <t>Zona Sur</t>
  </si>
  <si>
    <t>Zona Atlántica</t>
  </si>
  <si>
    <t>Total por Circuito Judicial</t>
  </si>
  <si>
    <t>CJ</t>
  </si>
  <si>
    <t>Entrada Neta</t>
  </si>
  <si>
    <t>Sentencias</t>
  </si>
  <si>
    <t>Absolutoria</t>
  </si>
  <si>
    <t>Condenatoria</t>
  </si>
  <si>
    <t>Total</t>
  </si>
  <si>
    <t>Obstaculizar el acceso a la justicia</t>
  </si>
  <si>
    <t>Obstaculización Acceso a la Justicia</t>
  </si>
  <si>
    <t>Amenazas contra una mujer-violencia psicológica</t>
  </si>
  <si>
    <t>Ofensas a la dignidad- violencia psicológica</t>
  </si>
  <si>
    <t>Restricción a la autodeterminación- violencia psicológica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</si>
</sst>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2" borderId="0" xfId="0" applyFill="1"/>
    <xf numFmtId="165" fontId="0" fillId="2" borderId="0" xfId="1" applyNumberFormat="1" applyFont="1" applyFill="1" applyAlignment="1">
      <alignment horizontal="center" vertical="center"/>
    </xf>
    <xf numFmtId="165" fontId="3" fillId="3" borderId="0" xfId="1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horizontal="center" vertical="center"/>
    </xf>
    <xf numFmtId="10" fontId="0" fillId="2" borderId="0" xfId="2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65" fontId="3" fillId="5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6" fontId="2" fillId="2" borderId="0" xfId="2" applyNumberFormat="1" applyFont="1" applyFill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3" fillId="3" borderId="0" xfId="1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66" fontId="3" fillId="2" borderId="0" xfId="5" applyNumberFormat="1" applyFont="1" applyFill="1" applyAlignment="1">
      <alignment horizontal="center" vertical="center"/>
    </xf>
    <xf numFmtId="0" fontId="0" fillId="2" borderId="2" xfId="0" applyFill="1" applyBorder="1"/>
    <xf numFmtId="3" fontId="0" fillId="2" borderId="2" xfId="1" applyNumberFormat="1" applyFont="1" applyFill="1" applyBorder="1" applyAlignment="1">
      <alignment horizontal="center" vertical="center"/>
    </xf>
    <xf numFmtId="3" fontId="0" fillId="2" borderId="0" xfId="1" applyNumberFormat="1" applyFont="1" applyFill="1" applyBorder="1" applyAlignment="1">
      <alignment horizontal="center" vertical="center"/>
    </xf>
    <xf numFmtId="10" fontId="0" fillId="2" borderId="0" xfId="5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0" fontId="0" fillId="2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</cellXfs>
  <cellStyles count="6">
    <cellStyle name="Comma 2" xfId="3" xr:uid="{00000000-0005-0000-0000-000000000000}"/>
    <cellStyle name="Millares" xfId="1" builtinId="3"/>
    <cellStyle name="Normal" xfId="0" builtinId="0"/>
    <cellStyle name="Normal 2" xfId="4" xr:uid="{00000000-0005-0000-0000-000003000000}"/>
    <cellStyle name="Porcentaje" xfId="5" builtinId="5"/>
    <cellStyle name="Porcentual 2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 b="1" i="0" baseline="0"/>
              <a:t>Gráfico 1. </a:t>
            </a:r>
            <a:r>
              <a:rPr lang="es-CR" sz="1100" b="1" i="0" baseline="0"/>
              <a:t>Cantidad de casos entrados en las Fiscalías Penales de Adultos por concepto de delitos de  la Ley de Penalización de Violencia contra la Mujer (LPVcM)</a:t>
            </a:r>
          </a:p>
          <a:p>
            <a:pPr>
              <a:defRPr/>
            </a:pPr>
            <a:r>
              <a:rPr lang="es-CR" sz="1100" b="1" i="0" baseline="0"/>
              <a:t>-segregación por los cinco tipos de delitos más representativos-</a:t>
            </a:r>
          </a:p>
          <a:p>
            <a:pPr>
              <a:defRPr/>
            </a:pPr>
            <a:r>
              <a:rPr lang="en-US" sz="1100" b="1" i="0" baseline="0"/>
              <a:t>Periodo 2015-2019.</a:t>
            </a:r>
            <a:endParaRPr lang="ru-RU" sz="1100" b="1" i="0" baseline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'2018'!$B$3</c:f>
              <c:strCache>
                <c:ptCount val="1"/>
                <c:pt idx="0">
                  <c:v>Maltrato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'2018'!$G$2:$S$2</c15:sqref>
                  </c15:fullRef>
                </c:ext>
              </c:extLst>
              <c:f>'2018'!$O$2:$S$2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'2018'!$G$3:$S$3</c15:sqref>
                  </c15:fullRef>
                </c:ext>
              </c:extLst>
              <c:f>'2018'!$O$3:$S$3</c:f>
              <c:numCache>
                <c:formatCode>#,##0</c:formatCode>
                <c:ptCount val="5"/>
                <c:pt idx="0">
                  <c:v>6762</c:v>
                </c:pt>
                <c:pt idx="1">
                  <c:v>7010</c:v>
                </c:pt>
                <c:pt idx="2">
                  <c:v>7344</c:v>
                </c:pt>
                <c:pt idx="3">
                  <c:v>8429</c:v>
                </c:pt>
                <c:pt idx="4">
                  <c:v>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4-4DD9-A6FD-7F7ADC438303}"/>
            </c:ext>
          </c:extLst>
        </c:ser>
        <c:ser>
          <c:idx val="2"/>
          <c:order val="1"/>
          <c:tx>
            <c:strRef>
              <c:f>'2018'!$B$4</c:f>
              <c:strCache>
                <c:ptCount val="1"/>
                <c:pt idx="0">
                  <c:v>Incumplimiento de una medida de protección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'2018'!$G$2:$S$2</c15:sqref>
                  </c15:fullRef>
                </c:ext>
              </c:extLst>
              <c:f>'2018'!$O$2:$S$2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'2018'!$G$4:$S$4</c15:sqref>
                  </c15:fullRef>
                </c:ext>
              </c:extLst>
              <c:f>'2018'!$O$4:$S$4</c:f>
              <c:numCache>
                <c:formatCode>#,##0</c:formatCode>
                <c:ptCount val="5"/>
                <c:pt idx="0">
                  <c:v>6421</c:v>
                </c:pt>
                <c:pt idx="1">
                  <c:v>6521</c:v>
                </c:pt>
                <c:pt idx="2">
                  <c:v>6405</c:v>
                </c:pt>
                <c:pt idx="3">
                  <c:v>5639</c:v>
                </c:pt>
                <c:pt idx="4">
                  <c:v>6176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4-4DD9-A6FD-7F7ADC438303}"/>
            </c:ext>
          </c:extLst>
        </c:ser>
        <c:ser>
          <c:idx val="3"/>
          <c:order val="2"/>
          <c:tx>
            <c:strRef>
              <c:f>'2018'!$B$5</c:f>
              <c:strCache>
                <c:ptCount val="1"/>
                <c:pt idx="0">
                  <c:v>Ofensas a la dignidad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'2018'!$G$2:$S$2</c15:sqref>
                  </c15:fullRef>
                </c:ext>
              </c:extLst>
              <c:f>'2018'!$O$2:$S$2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'2018'!$G$5:$S$5</c15:sqref>
                  </c15:fullRef>
                </c:ext>
              </c:extLst>
              <c:f>'2018'!$O$5:$S$5</c:f>
              <c:numCache>
                <c:formatCode>#,##0</c:formatCode>
                <c:ptCount val="5"/>
                <c:pt idx="0">
                  <c:v>3201</c:v>
                </c:pt>
                <c:pt idx="1">
                  <c:v>2962</c:v>
                </c:pt>
                <c:pt idx="2">
                  <c:v>2441</c:v>
                </c:pt>
                <c:pt idx="3">
                  <c:v>3027</c:v>
                </c:pt>
                <c:pt idx="4">
                  <c:v>3912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14-4DD9-A6FD-7F7ADC438303}"/>
            </c:ext>
          </c:extLst>
        </c:ser>
        <c:ser>
          <c:idx val="5"/>
          <c:order val="3"/>
          <c:tx>
            <c:strRef>
              <c:f>'2018'!$B$6</c:f>
              <c:strCache>
                <c:ptCount val="1"/>
                <c:pt idx="0">
                  <c:v>Amenazas contra una mujer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'2018'!$G$2:$S$2</c15:sqref>
                  </c15:fullRef>
                </c:ext>
              </c:extLst>
              <c:f>'2018'!$O$2:$S$2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'2018'!$G$6:$S$6</c15:sqref>
                  </c15:fullRef>
                </c:ext>
              </c:extLst>
              <c:f>'2018'!$O$6:$S$6</c:f>
              <c:numCache>
                <c:formatCode>#,##0</c:formatCode>
                <c:ptCount val="5"/>
                <c:pt idx="0">
                  <c:v>1738</c:v>
                </c:pt>
                <c:pt idx="1">
                  <c:v>1938</c:v>
                </c:pt>
                <c:pt idx="2">
                  <c:v>1852</c:v>
                </c:pt>
                <c:pt idx="3">
                  <c:v>2160</c:v>
                </c:pt>
                <c:pt idx="4">
                  <c:v>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14-4DD9-A6FD-7F7ADC438303}"/>
            </c:ext>
          </c:extLst>
        </c:ser>
        <c:ser>
          <c:idx val="4"/>
          <c:order val="4"/>
          <c:tx>
            <c:strRef>
              <c:f>'2018'!$B$7</c:f>
              <c:strCache>
                <c:ptCount val="1"/>
                <c:pt idx="0">
                  <c:v>Daño patrimonial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'2018'!$G$2:$S$2</c15:sqref>
                  </c15:fullRef>
                </c:ext>
              </c:extLst>
              <c:f>'2018'!$O$2:$S$2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'2018'!$G$7:$S$7</c15:sqref>
                  </c15:fullRef>
                </c:ext>
              </c:extLst>
              <c:f>'2018'!$O$7:$S$7</c:f>
              <c:numCache>
                <c:formatCode>General</c:formatCode>
                <c:ptCount val="5"/>
                <c:pt idx="0">
                  <c:v>106</c:v>
                </c:pt>
                <c:pt idx="1">
                  <c:v>131</c:v>
                </c:pt>
                <c:pt idx="2">
                  <c:v>173</c:v>
                </c:pt>
                <c:pt idx="3">
                  <c:v>169</c:v>
                </c:pt>
                <c:pt idx="4" formatCode="#,##0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14-4DD9-A6FD-7F7ADC4383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52229632"/>
        <c:axId val="52231168"/>
      </c:barChart>
      <c:lineChart>
        <c:grouping val="standard"/>
        <c:varyColors val="0"/>
        <c:ser>
          <c:idx val="6"/>
          <c:order val="5"/>
          <c:tx>
            <c:strRef>
              <c:f>'2018'!$B$25</c:f>
              <c:strCache>
                <c:ptCount val="1"/>
                <c:pt idx="0">
                  <c:v>Total por año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'2018'!$G$25:$S$25</c15:sqref>
                  </c15:fullRef>
                </c:ext>
              </c:extLst>
              <c:f>'2018'!$O$25:$S$25</c:f>
              <c:numCache>
                <c:formatCode>#,##0</c:formatCode>
                <c:ptCount val="5"/>
                <c:pt idx="0">
                  <c:v>18693</c:v>
                </c:pt>
                <c:pt idx="1">
                  <c:v>18971</c:v>
                </c:pt>
                <c:pt idx="2">
                  <c:v>18705</c:v>
                </c:pt>
                <c:pt idx="3">
                  <c:v>20130</c:v>
                </c:pt>
                <c:pt idx="4">
                  <c:v>21122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B14-4DD9-A6FD-7F7ADC43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29632"/>
        <c:axId val="52231168"/>
      </c:lineChart>
      <c:catAx>
        <c:axId val="522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R"/>
          </a:p>
        </c:txPr>
        <c:crossAx val="52231168"/>
        <c:crosses val="autoZero"/>
        <c:auto val="1"/>
        <c:lblAlgn val="ctr"/>
        <c:lblOffset val="100"/>
        <c:noMultiLvlLbl val="0"/>
      </c:catAx>
      <c:valAx>
        <c:axId val="522311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2229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b="1" i="0" baseline="0"/>
              <a:t>Gráfico 2. Distribución porcentual según Circuito Judicial para la cantidad de delitos de la Ley de Penalización de Violencia contra la Mujer entrados en las Fiscalías Penales de Adultos. </a:t>
            </a:r>
            <a:endParaRPr lang="es-CR" sz="1100"/>
          </a:p>
          <a:p>
            <a:pPr>
              <a:defRPr sz="1100"/>
            </a:pPr>
            <a:r>
              <a:rPr lang="en-US" sz="1100" b="1" i="0" baseline="0"/>
              <a:t>Periodo 2019.</a:t>
            </a:r>
            <a:endParaRPr lang="ru-RU" sz="1100" b="1" i="0" baseline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'2018'!$Q$112</c:f>
              <c:strCache>
                <c:ptCount val="1"/>
                <c:pt idx="0">
                  <c:v>Entrada Neta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'2018'!$P$113:$P$120</c:f>
              <c:strCache>
                <c:ptCount val="8"/>
                <c:pt idx="0">
                  <c:v>San José</c:v>
                </c:pt>
                <c:pt idx="1">
                  <c:v>Alajuela</c:v>
                </c:pt>
                <c:pt idx="2">
                  <c:v>Zona Sur</c:v>
                </c:pt>
                <c:pt idx="3">
                  <c:v>Guanacaste</c:v>
                </c:pt>
                <c:pt idx="4">
                  <c:v>Zona Atlántica</c:v>
                </c:pt>
                <c:pt idx="5">
                  <c:v>Cartago</c:v>
                </c:pt>
                <c:pt idx="6">
                  <c:v>Heredia</c:v>
                </c:pt>
                <c:pt idx="7">
                  <c:v>Puntarenas</c:v>
                </c:pt>
              </c:strCache>
            </c:strRef>
          </c:cat>
          <c:val>
            <c:numRef>
              <c:f>'2018'!$Q$113:$Q$120</c:f>
              <c:numCache>
                <c:formatCode>_(* #\ ##0_);_(* \(#\ ##0\);_(* "-"??_);_(@_)</c:formatCode>
                <c:ptCount val="8"/>
                <c:pt idx="0">
                  <c:v>5339</c:v>
                </c:pt>
                <c:pt idx="1">
                  <c:v>4368</c:v>
                </c:pt>
                <c:pt idx="2">
                  <c:v>2775</c:v>
                </c:pt>
                <c:pt idx="3">
                  <c:v>2363</c:v>
                </c:pt>
                <c:pt idx="4">
                  <c:v>1753</c:v>
                </c:pt>
                <c:pt idx="5">
                  <c:v>1586</c:v>
                </c:pt>
                <c:pt idx="6">
                  <c:v>1654</c:v>
                </c:pt>
                <c:pt idx="7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E-425E-94C8-2886983A84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Gráfico 3. Cantidad de sentencias dictadas en los Tribunales Penales de Adultos por delitos cometidos en La Ley de Penalización de Violencia contra la Mujer.</a:t>
            </a:r>
            <a:endParaRPr lang="ru-RU" sz="1200" b="1" i="0" baseline="0"/>
          </a:p>
          <a:p>
            <a:pPr>
              <a:defRPr sz="1200"/>
            </a:pPr>
            <a:r>
              <a:rPr lang="en-US" sz="1200" b="1" i="0" baseline="0"/>
              <a:t>Periodo 2015-2019</a:t>
            </a:r>
            <a:endParaRPr lang="ru-RU" sz="1200" b="1" i="0" baseline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'2018'!$Q$158</c:f>
              <c:strCache>
                <c:ptCount val="1"/>
                <c:pt idx="0">
                  <c:v>Absolutoria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'2018'!$W$157:$AB$157</c15:sqref>
                  </c15:fullRef>
                </c:ext>
              </c:extLst>
              <c:f>'2018'!$X$157:$AB$157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'2018'!$W$158:$AB$158</c15:sqref>
                  </c15:fullRef>
                </c:ext>
              </c:extLst>
              <c:f>'2018'!$X$158:$AB$158</c:f>
              <c:numCache>
                <c:formatCode>#,##0</c:formatCode>
                <c:ptCount val="5"/>
                <c:pt idx="0">
                  <c:v>342</c:v>
                </c:pt>
                <c:pt idx="1">
                  <c:v>321</c:v>
                </c:pt>
                <c:pt idx="2">
                  <c:v>385</c:v>
                </c:pt>
                <c:pt idx="3">
                  <c:v>452</c:v>
                </c:pt>
                <c:pt idx="4">
                  <c:v>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6-4DBC-95B3-5526FBF57387}"/>
            </c:ext>
          </c:extLst>
        </c:ser>
        <c:ser>
          <c:idx val="1"/>
          <c:order val="1"/>
          <c:tx>
            <c:strRef>
              <c:f>'2018'!$Q$159</c:f>
              <c:strCache>
                <c:ptCount val="1"/>
                <c:pt idx="0">
                  <c:v>Condenatoria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'2018'!$W$157:$AB$157</c15:sqref>
                  </c15:fullRef>
                </c:ext>
              </c:extLst>
              <c:f>'2018'!$X$157:$AB$157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'2018'!$W$159:$AB$159</c15:sqref>
                  </c15:fullRef>
                </c:ext>
              </c:extLst>
              <c:f>'2018'!$X$159:$AB$159</c:f>
              <c:numCache>
                <c:formatCode>#,##0</c:formatCode>
                <c:ptCount val="5"/>
                <c:pt idx="0">
                  <c:v>517</c:v>
                </c:pt>
                <c:pt idx="1">
                  <c:v>654</c:v>
                </c:pt>
                <c:pt idx="2">
                  <c:v>632</c:v>
                </c:pt>
                <c:pt idx="3">
                  <c:v>730</c:v>
                </c:pt>
                <c:pt idx="4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6-4DBC-95B3-5526FBF5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728256"/>
        <c:axId val="83729792"/>
      </c:barChart>
      <c:lineChart>
        <c:grouping val="standard"/>
        <c:varyColors val="0"/>
        <c:ser>
          <c:idx val="2"/>
          <c:order val="2"/>
          <c:tx>
            <c:strRef>
              <c:f>'2018'!$Q$160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'2018'!$W$157:$AB$157</c15:sqref>
                  </c15:fullRef>
                </c:ext>
              </c:extLst>
              <c:f>'2018'!$X$157:$AB$157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'2018'!$W$160:$AB$160</c15:sqref>
                  </c15:fullRef>
                </c:ext>
              </c:extLst>
              <c:f>'2018'!$X$160:$AB$160</c:f>
              <c:numCache>
                <c:formatCode>#,##0</c:formatCode>
                <c:ptCount val="5"/>
                <c:pt idx="0">
                  <c:v>859</c:v>
                </c:pt>
                <c:pt idx="1">
                  <c:v>975</c:v>
                </c:pt>
                <c:pt idx="2">
                  <c:v>1017</c:v>
                </c:pt>
                <c:pt idx="3">
                  <c:v>1182</c:v>
                </c:pt>
                <c:pt idx="4">
                  <c:v>1784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A96-4DBC-95B3-5526FBF5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28256"/>
        <c:axId val="83729792"/>
      </c:lineChart>
      <c:catAx>
        <c:axId val="8372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R"/>
          </a:p>
        </c:txPr>
        <c:crossAx val="83729792"/>
        <c:crosses val="autoZero"/>
        <c:auto val="1"/>
        <c:lblAlgn val="ctr"/>
        <c:lblOffset val="100"/>
        <c:noMultiLvlLbl val="0"/>
      </c:catAx>
      <c:valAx>
        <c:axId val="837297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R"/>
          </a:p>
        </c:txPr>
        <c:crossAx val="83728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229101</xdr:colOff>
      <xdr:row>27</xdr:row>
      <xdr:rowOff>86228</xdr:rowOff>
    </xdr:from>
    <xdr:to>
      <xdr:col>26</xdr:col>
      <xdr:colOff>119312</xdr:colOff>
      <xdr:row>70</xdr:row>
      <xdr:rowOff>76702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782556</xdr:colOff>
      <xdr:row>104</xdr:row>
      <xdr:rowOff>28574</xdr:rowOff>
    </xdr:from>
    <xdr:to>
      <xdr:col>20</xdr:col>
      <xdr:colOff>471239</xdr:colOff>
      <xdr:row>142</xdr:row>
      <xdr:rowOff>114299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969544</xdr:colOff>
      <xdr:row>164</xdr:row>
      <xdr:rowOff>48125</xdr:rowOff>
    </xdr:from>
    <xdr:to>
      <xdr:col>26</xdr:col>
      <xdr:colOff>202531</xdr:colOff>
      <xdr:row>207</xdr:row>
      <xdr:rowOff>19551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0.01279</cdr:x>
      <cdr:y>0.16869</cdr:y>
    </cdr:from>
    <cdr:to>
      <cdr:x>0.27808</cdr:x>
      <cdr:y>0.19381</cdr:y>
    </cdr:to>
    <cdr:pic>
      <cdr:nvPicPr>
        <cdr:cNvPr id="2" name="1 Imagen" descr="Fuente.png">
          <a:extLst xmlns:a="http://schemas.openxmlformats.org/drawingml/2006/main">
            <a:ext uri="{FF2B5EF4-FFF2-40B4-BE49-F238E27FC236}">
              <a16:creationId xmlns:a16="http://schemas.microsoft.com/office/drawing/2014/main" id="{5A765762-968C-414B-A58A-D0847160D0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1226" y="1034777"/>
          <a:ext cx="3550277" cy="15408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0.02133</cdr:x>
      <cdr:y>0.95509</cdr:y>
    </cdr:from>
    <cdr:to>
      <cdr:x>0.42304</cdr:x>
      <cdr:y>0.98273</cdr:y>
    </cdr:to>
    <cdr:pic>
      <cdr:nvPicPr>
        <cdr:cNvPr id="3" name="2 Imagen" descr="Fuente.png">
          <a:extLst xmlns:a="http://schemas.openxmlformats.org/drawingml/2006/main">
            <a:ext uri="{FF2B5EF4-FFF2-40B4-BE49-F238E27FC236}">
              <a16:creationId xmlns:a16="http://schemas.microsoft.com/office/drawing/2014/main" id="{967BB1EA-547C-4BF4-892C-E2BDB637670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1450" y="5267325"/>
          <a:ext cx="3229426" cy="15242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0.04859</cdr:x>
      <cdr:y>0.14569</cdr:y>
    </cdr:from>
    <cdr:to>
      <cdr:x>0.32395</cdr:x>
      <cdr:y>0.17446</cdr:y>
    </cdr:to>
    <cdr:pic>
      <cdr:nvPicPr>
        <cdr:cNvPr id="2" name="1 Imagen" descr="Fuente.png">
          <a:extLst xmlns:a="http://schemas.openxmlformats.org/drawingml/2006/main">
            <a:ext uri="{FF2B5EF4-FFF2-40B4-BE49-F238E27FC236}">
              <a16:creationId xmlns:a16="http://schemas.microsoft.com/office/drawing/2014/main" id="{02ECC499-5D8B-47A3-9D1B-83EEFD3FD57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18371" y="890890"/>
          <a:ext cx="3504066" cy="17593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eonce/Desktop/Asuntos%20y%20solicitudes%20varias/Revisiones%20como%20profesional%20(cierres%20anuales)/2019/Entrada%20Neta/Cuadros%20Entrada%20Neta%20M.P.%202019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</sheetNames>
    <sheetDataSet>
      <sheetData sheetId="0" refreshError="1"/>
      <sheetData sheetId="1" refreshError="1"/>
      <sheetData sheetId="2"/>
      <sheetData sheetId="3">
        <row r="349">
          <cell r="A349" t="str">
            <v>Amenazas contra una mujer-violencia psicológica</v>
          </cell>
          <cell r="B349">
            <v>2078</v>
          </cell>
        </row>
        <row r="350">
          <cell r="A350" t="str">
            <v>Conductas sexuales abusivas</v>
          </cell>
          <cell r="B350">
            <v>11</v>
          </cell>
        </row>
        <row r="351">
          <cell r="A351" t="str">
            <v>Daño patrimonial</v>
          </cell>
          <cell r="B351">
            <v>225</v>
          </cell>
        </row>
        <row r="352">
          <cell r="A352" t="str">
            <v>Distracción utilidades actividades económicas familiares</v>
          </cell>
          <cell r="B352">
            <v>2</v>
          </cell>
        </row>
        <row r="353">
          <cell r="A353" t="str">
            <v>Explotación sexual de una mujer</v>
          </cell>
          <cell r="B353">
            <v>3</v>
          </cell>
        </row>
        <row r="354">
          <cell r="A354" t="str">
            <v>Femicidio</v>
          </cell>
          <cell r="B354">
            <v>9</v>
          </cell>
        </row>
        <row r="355">
          <cell r="A355" t="str">
            <v>Femicidio (tentativa de)</v>
          </cell>
          <cell r="B355">
            <v>152</v>
          </cell>
        </row>
        <row r="356">
          <cell r="A356" t="str">
            <v>Formas agravadas de violencia sexual</v>
          </cell>
          <cell r="B356">
            <v>1</v>
          </cell>
        </row>
        <row r="357">
          <cell r="A357" t="str">
            <v>Fraude de simulación sobre bienes susceptibles de ser gananciales</v>
          </cell>
          <cell r="B357">
            <v>25</v>
          </cell>
        </row>
        <row r="358">
          <cell r="A358" t="str">
            <v>Incumplimiento de deberes agravado</v>
          </cell>
          <cell r="B358">
            <v>1</v>
          </cell>
        </row>
        <row r="359">
          <cell r="A359" t="str">
            <v>Incumplimiento de una medida de protección</v>
          </cell>
          <cell r="B359">
            <v>6176</v>
          </cell>
        </row>
        <row r="360">
          <cell r="A360" t="str">
            <v>Infracción ley penalización de violencia contra la mujer</v>
          </cell>
          <cell r="B360">
            <v>66</v>
          </cell>
        </row>
        <row r="361">
          <cell r="A361" t="str">
            <v>Limitación al ejercicio del derecho de propiedad</v>
          </cell>
          <cell r="B361">
            <v>6</v>
          </cell>
        </row>
        <row r="362">
          <cell r="A362" t="str">
            <v>Maltrato</v>
          </cell>
          <cell r="B362">
            <v>8018</v>
          </cell>
        </row>
        <row r="363">
          <cell r="A363" t="str">
            <v>Obstaculización Acceso a la Justicia</v>
          </cell>
          <cell r="B363">
            <v>1</v>
          </cell>
        </row>
        <row r="364">
          <cell r="A364" t="str">
            <v>Ofensas a la dignidad- violencia psicológica</v>
          </cell>
          <cell r="B364">
            <v>3912</v>
          </cell>
        </row>
        <row r="365">
          <cell r="A365" t="str">
            <v>Restricción a la autodeterminación- violencia psicológica</v>
          </cell>
          <cell r="B365">
            <v>50</v>
          </cell>
        </row>
        <row r="366">
          <cell r="A366" t="str">
            <v>Restricción a la libertad de tránsito</v>
          </cell>
          <cell r="B366">
            <v>21</v>
          </cell>
        </row>
        <row r="367">
          <cell r="A367" t="str">
            <v>Sustracción patrimonial</v>
          </cell>
          <cell r="B367">
            <v>198</v>
          </cell>
        </row>
        <row r="368">
          <cell r="A368" t="str">
            <v>Violación contra una mujer</v>
          </cell>
          <cell r="B368">
            <v>167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164"/>
  <sheetViews>
    <sheetView tabSelected="1" topLeftCell="B137" zoomScale="76" zoomScaleNormal="76" workbookViewId="0">
      <selection activeCell="W3" sqref="W3:W8"/>
    </sheetView>
  </sheetViews>
  <sheetFormatPr baseColWidth="10" defaultColWidth="12" defaultRowHeight="10.199999999999999" x14ac:dyDescent="0.2"/>
  <cols>
    <col min="1" max="1" width="12" style="3"/>
    <col min="2" max="2" width="58.28515625" style="3" bestFit="1" customWidth="1"/>
    <col min="3" max="13" width="12.28515625" style="3" hidden="1" customWidth="1"/>
    <col min="14" max="16" width="12.28515625" style="3" customWidth="1"/>
    <col min="17" max="19" width="17" style="3" customWidth="1"/>
    <col min="20" max="20" width="17" style="10" customWidth="1"/>
    <col min="21" max="21" width="12" style="10"/>
    <col min="22" max="16384" width="12" style="3"/>
  </cols>
  <sheetData>
    <row r="2" spans="2:23" x14ac:dyDescent="0.2">
      <c r="B2" s="1" t="s">
        <v>0</v>
      </c>
      <c r="C2" s="1">
        <v>2003</v>
      </c>
      <c r="D2" s="1">
        <v>2004</v>
      </c>
      <c r="E2" s="1">
        <v>2005</v>
      </c>
      <c r="F2" s="1">
        <v>2006</v>
      </c>
      <c r="G2" s="1">
        <v>2007</v>
      </c>
      <c r="H2" s="1">
        <v>2008</v>
      </c>
      <c r="I2" s="1">
        <v>2009</v>
      </c>
      <c r="J2" s="1">
        <v>2010</v>
      </c>
      <c r="K2" s="1">
        <v>2011</v>
      </c>
      <c r="L2" s="1">
        <v>2012</v>
      </c>
      <c r="M2" s="1">
        <v>2013</v>
      </c>
      <c r="N2" s="1">
        <v>2014</v>
      </c>
      <c r="O2" s="1">
        <v>2015</v>
      </c>
      <c r="P2" s="1">
        <v>2016</v>
      </c>
      <c r="Q2" s="1">
        <v>2017</v>
      </c>
      <c r="R2" s="1">
        <v>2018</v>
      </c>
      <c r="S2" s="1">
        <v>2019</v>
      </c>
      <c r="T2" s="2" t="s">
        <v>1</v>
      </c>
      <c r="U2" s="1" t="s">
        <v>2</v>
      </c>
    </row>
    <row r="3" spans="2:23" x14ac:dyDescent="0.2">
      <c r="B3" s="3" t="s">
        <v>5</v>
      </c>
      <c r="C3" s="14" t="s">
        <v>4</v>
      </c>
      <c r="D3" s="14" t="s">
        <v>4</v>
      </c>
      <c r="E3" s="14" t="s">
        <v>4</v>
      </c>
      <c r="F3" s="14" t="s">
        <v>4</v>
      </c>
      <c r="G3" s="14">
        <v>2094</v>
      </c>
      <c r="H3" s="14">
        <v>4835</v>
      </c>
      <c r="I3" s="14">
        <v>539</v>
      </c>
      <c r="J3" s="14">
        <v>394</v>
      </c>
      <c r="K3" s="14">
        <v>3707</v>
      </c>
      <c r="L3" s="14">
        <v>5685</v>
      </c>
      <c r="M3" s="14">
        <v>6081</v>
      </c>
      <c r="N3" s="14">
        <v>6875</v>
      </c>
      <c r="O3" s="14">
        <v>6762</v>
      </c>
      <c r="P3" s="15">
        <v>7010</v>
      </c>
      <c r="Q3" s="15">
        <v>7344</v>
      </c>
      <c r="R3" s="15">
        <v>8429</v>
      </c>
      <c r="S3" s="15">
        <f>VLOOKUP(B3,'[1]C-3'!$A$349:$B$368,2,FALSE)</f>
        <v>8018</v>
      </c>
      <c r="T3" s="5">
        <f>SUM(N3:S3)</f>
        <v>44438</v>
      </c>
      <c r="U3" s="6">
        <f>SUM(O3:S3)/SUM($O$25:$S$25)</f>
        <v>0.38478401163684045</v>
      </c>
      <c r="W3" s="28">
        <v>0.38478401163684045</v>
      </c>
    </row>
    <row r="4" spans="2:23" x14ac:dyDescent="0.2">
      <c r="B4" s="3" t="s">
        <v>3</v>
      </c>
      <c r="C4" s="14" t="s">
        <v>4</v>
      </c>
      <c r="D4" s="14" t="s">
        <v>4</v>
      </c>
      <c r="E4" s="14" t="s">
        <v>4</v>
      </c>
      <c r="F4" s="14" t="s">
        <v>4</v>
      </c>
      <c r="G4" s="14">
        <v>541</v>
      </c>
      <c r="H4" s="14">
        <v>2627</v>
      </c>
      <c r="I4" s="14">
        <v>3805</v>
      </c>
      <c r="J4" s="14">
        <v>4149</v>
      </c>
      <c r="K4" s="14">
        <v>5268</v>
      </c>
      <c r="L4" s="14">
        <v>6603</v>
      </c>
      <c r="M4" s="14">
        <v>6768</v>
      </c>
      <c r="N4" s="14">
        <v>5995</v>
      </c>
      <c r="O4" s="14">
        <v>6421</v>
      </c>
      <c r="P4" s="15">
        <v>6521</v>
      </c>
      <c r="Q4" s="15">
        <v>6405</v>
      </c>
      <c r="R4" s="15">
        <v>5639</v>
      </c>
      <c r="S4" s="15">
        <f>VLOOKUP(B4,'[1]C-3'!$A$349:$B$368,2,FALSE)</f>
        <v>6176</v>
      </c>
      <c r="T4" s="5">
        <f>SUM(N4:S4)</f>
        <v>37157</v>
      </c>
      <c r="U4" s="6">
        <f>T4/$T$25</f>
        <v>0.31783927120311362</v>
      </c>
      <c r="W4" s="28">
        <v>0.31783927120311362</v>
      </c>
    </row>
    <row r="5" spans="2:23" x14ac:dyDescent="0.2">
      <c r="B5" s="3" t="s">
        <v>8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>
        <v>2812</v>
      </c>
      <c r="M5" s="14">
        <v>4038</v>
      </c>
      <c r="N5" s="14">
        <v>3708</v>
      </c>
      <c r="O5" s="14">
        <v>3201</v>
      </c>
      <c r="P5" s="15">
        <v>2962</v>
      </c>
      <c r="Q5" s="15">
        <v>2441</v>
      </c>
      <c r="R5" s="15">
        <v>3027</v>
      </c>
      <c r="S5" s="15">
        <v>3912</v>
      </c>
      <c r="T5" s="5">
        <f>SUM(N5:S5)</f>
        <v>19251</v>
      </c>
      <c r="U5" s="6">
        <f t="shared" ref="U5:W24" si="0">T5/$T$25</f>
        <v>0.16467216971044865</v>
      </c>
      <c r="W5" s="28">
        <v>0.16467216971044865</v>
      </c>
    </row>
    <row r="6" spans="2:23" x14ac:dyDescent="0.2">
      <c r="B6" s="3" t="s">
        <v>6</v>
      </c>
      <c r="C6" s="14" t="s">
        <v>4</v>
      </c>
      <c r="D6" s="14" t="s">
        <v>4</v>
      </c>
      <c r="E6" s="14" t="s">
        <v>4</v>
      </c>
      <c r="F6" s="14" t="s">
        <v>4</v>
      </c>
      <c r="G6" s="14">
        <v>247</v>
      </c>
      <c r="H6" s="14">
        <v>905</v>
      </c>
      <c r="I6" s="14">
        <v>3913</v>
      </c>
      <c r="J6" s="14">
        <v>6403</v>
      </c>
      <c r="K6" s="14">
        <v>6069</v>
      </c>
      <c r="L6" s="14">
        <v>3848</v>
      </c>
      <c r="M6" s="14">
        <v>2640</v>
      </c>
      <c r="N6" s="14">
        <v>2103</v>
      </c>
      <c r="O6" s="14">
        <v>1738</v>
      </c>
      <c r="P6" s="15">
        <v>1938</v>
      </c>
      <c r="Q6" s="15">
        <v>1852</v>
      </c>
      <c r="R6" s="15">
        <v>2160</v>
      </c>
      <c r="S6" s="15">
        <v>2078</v>
      </c>
      <c r="T6" s="5">
        <f>SUM(N6:S6)</f>
        <v>11869</v>
      </c>
      <c r="U6" s="6">
        <f t="shared" si="0"/>
        <v>0.1015268808006501</v>
      </c>
      <c r="W6" s="28">
        <v>0.1015268808006501</v>
      </c>
    </row>
    <row r="7" spans="2:23" x14ac:dyDescent="0.2">
      <c r="B7" s="19" t="s">
        <v>10</v>
      </c>
      <c r="C7" s="20" t="s">
        <v>4</v>
      </c>
      <c r="D7" s="20" t="s">
        <v>4</v>
      </c>
      <c r="E7" s="20" t="s">
        <v>4</v>
      </c>
      <c r="F7" s="20" t="s">
        <v>4</v>
      </c>
      <c r="G7" s="25">
        <v>27</v>
      </c>
      <c r="H7" s="25">
        <v>99</v>
      </c>
      <c r="I7" s="25">
        <v>298</v>
      </c>
      <c r="J7" s="25">
        <v>231</v>
      </c>
      <c r="K7" s="25">
        <v>207</v>
      </c>
      <c r="L7" s="25">
        <v>146</v>
      </c>
      <c r="M7" s="25">
        <v>173</v>
      </c>
      <c r="N7" s="25">
        <v>115</v>
      </c>
      <c r="O7" s="25">
        <v>106</v>
      </c>
      <c r="P7" s="25">
        <v>131</v>
      </c>
      <c r="Q7" s="25">
        <v>173</v>
      </c>
      <c r="R7" s="25">
        <v>169</v>
      </c>
      <c r="S7" s="27">
        <f>VLOOKUP(B7,'[1]C-3'!$A$349:$B$368,2,FALSE)</f>
        <v>225</v>
      </c>
      <c r="T7" s="5">
        <f>SUM(N7:S7)</f>
        <v>919</v>
      </c>
      <c r="U7" s="6">
        <f t="shared" si="0"/>
        <v>7.8610837859800688E-3</v>
      </c>
      <c r="W7" s="28">
        <v>7.8610837859800688E-3</v>
      </c>
    </row>
    <row r="8" spans="2:23" x14ac:dyDescent="0.2">
      <c r="B8" s="3" t="s">
        <v>11</v>
      </c>
      <c r="C8" s="14" t="s">
        <v>4</v>
      </c>
      <c r="D8" s="14" t="s">
        <v>4</v>
      </c>
      <c r="E8" s="14" t="s">
        <v>4</v>
      </c>
      <c r="F8" s="14" t="s">
        <v>4</v>
      </c>
      <c r="G8" s="10">
        <v>18</v>
      </c>
      <c r="H8" s="10">
        <v>63</v>
      </c>
      <c r="I8" s="10">
        <v>132</v>
      </c>
      <c r="J8" s="10">
        <v>132</v>
      </c>
      <c r="K8" s="10">
        <v>80</v>
      </c>
      <c r="L8" s="10">
        <v>123</v>
      </c>
      <c r="M8" s="10">
        <v>84</v>
      </c>
      <c r="N8" s="10">
        <v>75</v>
      </c>
      <c r="O8" s="10">
        <v>79</v>
      </c>
      <c r="P8" s="10">
        <v>113</v>
      </c>
      <c r="Q8" s="10">
        <v>125</v>
      </c>
      <c r="R8" s="10">
        <v>181</v>
      </c>
      <c r="S8" s="15">
        <f>VLOOKUP(B8,'[1]C-3'!$A$349:$B$368,2,FALSE)</f>
        <v>167</v>
      </c>
      <c r="T8" s="5">
        <f>SUM(N8:S8)</f>
        <v>740</v>
      </c>
      <c r="U8" s="22">
        <f>T8/$T$25</f>
        <v>6.3299260082973355E-3</v>
      </c>
      <c r="W8" s="28">
        <f>SUM(W3:W7)</f>
        <v>0.97668341713703288</v>
      </c>
    </row>
    <row r="9" spans="2:23" x14ac:dyDescent="0.2">
      <c r="B9" s="3" t="s">
        <v>12</v>
      </c>
      <c r="C9" s="14" t="s">
        <v>4</v>
      </c>
      <c r="D9" s="14" t="s">
        <v>4</v>
      </c>
      <c r="E9" s="14" t="s">
        <v>4</v>
      </c>
      <c r="F9" s="14" t="s">
        <v>4</v>
      </c>
      <c r="G9" s="10">
        <v>12</v>
      </c>
      <c r="H9" s="10">
        <v>71</v>
      </c>
      <c r="I9" s="10">
        <v>81</v>
      </c>
      <c r="J9" s="10">
        <v>87</v>
      </c>
      <c r="K9" s="10">
        <v>98</v>
      </c>
      <c r="L9" s="10">
        <v>99</v>
      </c>
      <c r="M9" s="10">
        <v>102</v>
      </c>
      <c r="N9" s="10">
        <v>76</v>
      </c>
      <c r="O9" s="10">
        <v>91</v>
      </c>
      <c r="P9" s="10">
        <v>82</v>
      </c>
      <c r="Q9" s="10">
        <v>129</v>
      </c>
      <c r="R9" s="10">
        <v>141</v>
      </c>
      <c r="S9" s="15">
        <f>VLOOKUP(B9,'[1]C-3'!$A$349:$B$368,2,FALSE)</f>
        <v>198</v>
      </c>
      <c r="T9" s="5">
        <f>SUM(N9:S9)</f>
        <v>717</v>
      </c>
      <c r="U9" s="22">
        <f t="shared" si="0"/>
        <v>6.1331850647962025E-3</v>
      </c>
    </row>
    <row r="10" spans="2:23" x14ac:dyDescent="0.2">
      <c r="B10" s="3" t="s">
        <v>16</v>
      </c>
      <c r="C10" s="14" t="s">
        <v>4</v>
      </c>
      <c r="D10" s="14" t="s">
        <v>4</v>
      </c>
      <c r="E10" s="14" t="s">
        <v>4</v>
      </c>
      <c r="F10" s="14" t="s">
        <v>4</v>
      </c>
      <c r="G10" s="14" t="s">
        <v>4</v>
      </c>
      <c r="H10" s="14" t="s">
        <v>4</v>
      </c>
      <c r="I10" s="14" t="s">
        <v>4</v>
      </c>
      <c r="J10" s="10">
        <v>14</v>
      </c>
      <c r="K10" s="10">
        <v>47</v>
      </c>
      <c r="L10" s="10">
        <v>95</v>
      </c>
      <c r="M10" s="10">
        <v>64</v>
      </c>
      <c r="N10" s="10">
        <v>47</v>
      </c>
      <c r="O10" s="10">
        <v>85</v>
      </c>
      <c r="P10" s="10">
        <v>83</v>
      </c>
      <c r="Q10" s="10">
        <v>115</v>
      </c>
      <c r="R10" s="10">
        <v>150</v>
      </c>
      <c r="S10" s="15">
        <f>VLOOKUP(B10,'[1]C-3'!$A$349:$B$368,2,FALSE)</f>
        <v>152</v>
      </c>
      <c r="T10" s="5">
        <f>SUM(N10:S10)</f>
        <v>632</v>
      </c>
      <c r="U10" s="22">
        <f t="shared" si="0"/>
        <v>5.4060989692485354E-3</v>
      </c>
    </row>
    <row r="11" spans="2:23" x14ac:dyDescent="0.2">
      <c r="B11" s="3" t="s">
        <v>13</v>
      </c>
      <c r="C11" s="21" t="s">
        <v>4</v>
      </c>
      <c r="D11" s="21" t="s">
        <v>4</v>
      </c>
      <c r="E11" s="21" t="s">
        <v>4</v>
      </c>
      <c r="F11" s="21" t="s">
        <v>4</v>
      </c>
      <c r="G11" s="14" t="s">
        <v>4</v>
      </c>
      <c r="H11" s="10">
        <v>43</v>
      </c>
      <c r="I11" s="10">
        <v>83</v>
      </c>
      <c r="J11" s="10">
        <v>17</v>
      </c>
      <c r="K11" s="10">
        <v>100</v>
      </c>
      <c r="L11" s="10">
        <v>144</v>
      </c>
      <c r="M11" s="10">
        <v>8</v>
      </c>
      <c r="N11" s="10">
        <v>123</v>
      </c>
      <c r="O11" s="10">
        <v>9</v>
      </c>
      <c r="P11" s="10">
        <v>11</v>
      </c>
      <c r="Q11" s="10">
        <v>9</v>
      </c>
      <c r="R11" s="10">
        <v>101</v>
      </c>
      <c r="S11" s="15">
        <f>VLOOKUP(B11,'[1]C-3'!$A$349:$B$368,2,FALSE)</f>
        <v>1</v>
      </c>
      <c r="T11" s="5">
        <f>SUM(N11:S11)</f>
        <v>254</v>
      </c>
      <c r="U11" s="22">
        <f t="shared" si="0"/>
        <v>2.1727043325777341E-3</v>
      </c>
    </row>
    <row r="12" spans="2:23" x14ac:dyDescent="0.2">
      <c r="B12" s="24" t="s">
        <v>7</v>
      </c>
      <c r="C12" s="21"/>
      <c r="D12" s="21" t="s">
        <v>4</v>
      </c>
      <c r="E12" s="21" t="s">
        <v>4</v>
      </c>
      <c r="F12" s="21" t="s">
        <v>4</v>
      </c>
      <c r="G12" s="21">
        <v>1794</v>
      </c>
      <c r="H12" s="21">
        <v>5630</v>
      </c>
      <c r="I12" s="21">
        <v>1378</v>
      </c>
      <c r="J12" s="21">
        <v>770</v>
      </c>
      <c r="K12" s="21">
        <v>1031</v>
      </c>
      <c r="L12" s="21">
        <v>958</v>
      </c>
      <c r="M12" s="21">
        <v>223</v>
      </c>
      <c r="N12" s="21">
        <v>64</v>
      </c>
      <c r="O12" s="21">
        <v>77</v>
      </c>
      <c r="P12" s="26">
        <v>8</v>
      </c>
      <c r="Q12" s="26" t="s">
        <v>4</v>
      </c>
      <c r="R12" s="26" t="s">
        <v>4</v>
      </c>
      <c r="S12" s="15"/>
      <c r="T12" s="5">
        <f>SUM(N12:S12)</f>
        <v>149</v>
      </c>
      <c r="U12" s="7">
        <f t="shared" si="0"/>
        <v>1.2745391557247338E-3</v>
      </c>
    </row>
    <row r="13" spans="2:23" x14ac:dyDescent="0.2">
      <c r="B13" s="3" t="s">
        <v>15</v>
      </c>
      <c r="C13" s="14" t="s">
        <v>4</v>
      </c>
      <c r="D13" s="14" t="s">
        <v>4</v>
      </c>
      <c r="E13" s="14" t="s">
        <v>4</v>
      </c>
      <c r="F13" s="14" t="s">
        <v>4</v>
      </c>
      <c r="G13" s="10">
        <v>9</v>
      </c>
      <c r="H13" s="10">
        <v>45</v>
      </c>
      <c r="I13" s="10">
        <v>87</v>
      </c>
      <c r="J13" s="10">
        <v>41</v>
      </c>
      <c r="K13" s="10">
        <v>32</v>
      </c>
      <c r="L13" s="10">
        <v>45</v>
      </c>
      <c r="M13" s="10">
        <v>38</v>
      </c>
      <c r="N13" s="10">
        <v>28</v>
      </c>
      <c r="O13" s="10">
        <v>32</v>
      </c>
      <c r="P13" s="10">
        <v>29</v>
      </c>
      <c r="Q13" s="10">
        <v>23</v>
      </c>
      <c r="R13" s="10">
        <v>31</v>
      </c>
      <c r="S13" s="15">
        <v>50</v>
      </c>
      <c r="T13" s="5">
        <f>SUM(N13:S13)</f>
        <v>193</v>
      </c>
      <c r="U13" s="22">
        <f t="shared" si="0"/>
        <v>1.6509131345964672E-3</v>
      </c>
    </row>
    <row r="14" spans="2:23" x14ac:dyDescent="0.2">
      <c r="B14" s="3" t="s">
        <v>17</v>
      </c>
      <c r="C14" s="14" t="s">
        <v>4</v>
      </c>
      <c r="D14" s="14" t="s">
        <v>4</v>
      </c>
      <c r="E14" s="14" t="s">
        <v>4</v>
      </c>
      <c r="F14" s="14" t="s">
        <v>4</v>
      </c>
      <c r="G14" s="10">
        <v>5</v>
      </c>
      <c r="H14" s="10">
        <v>4</v>
      </c>
      <c r="I14" s="10">
        <v>10</v>
      </c>
      <c r="J14" s="10">
        <v>22</v>
      </c>
      <c r="K14" s="10">
        <v>18</v>
      </c>
      <c r="L14" s="10">
        <v>12</v>
      </c>
      <c r="M14" s="10">
        <v>17</v>
      </c>
      <c r="N14" s="10">
        <v>18</v>
      </c>
      <c r="O14" s="10">
        <v>36</v>
      </c>
      <c r="P14" s="10">
        <v>27</v>
      </c>
      <c r="Q14" s="10">
        <v>22</v>
      </c>
      <c r="R14" s="10">
        <v>9</v>
      </c>
      <c r="S14" s="15">
        <f>VLOOKUP(B14,'[1]C-3'!$A$349:$B$368,2,FALSE)</f>
        <v>11</v>
      </c>
      <c r="T14" s="5">
        <f>SUM(N14:S14)</f>
        <v>123</v>
      </c>
      <c r="U14" s="22">
        <f t="shared" si="0"/>
        <v>1.0521363500278003E-3</v>
      </c>
    </row>
    <row r="15" spans="2:23" x14ac:dyDescent="0.2">
      <c r="B15" s="3" t="s">
        <v>18</v>
      </c>
      <c r="C15" s="14"/>
      <c r="D15" s="14" t="s">
        <v>4</v>
      </c>
      <c r="E15" s="14" t="s">
        <v>4</v>
      </c>
      <c r="F15" s="14" t="s">
        <v>4</v>
      </c>
      <c r="G15" s="10">
        <v>9</v>
      </c>
      <c r="H15" s="10">
        <v>7</v>
      </c>
      <c r="I15" s="10">
        <v>5</v>
      </c>
      <c r="J15" s="10">
        <v>15</v>
      </c>
      <c r="K15" s="10">
        <v>9</v>
      </c>
      <c r="L15" s="10">
        <v>19</v>
      </c>
      <c r="M15" s="10">
        <v>15</v>
      </c>
      <c r="N15" s="10">
        <v>13</v>
      </c>
      <c r="O15" s="10">
        <v>18</v>
      </c>
      <c r="P15" s="10">
        <v>13</v>
      </c>
      <c r="Q15" s="10">
        <v>29</v>
      </c>
      <c r="R15" s="10">
        <v>21</v>
      </c>
      <c r="S15" s="15">
        <f>VLOOKUP(B15,'[1]C-3'!$A$349:$B$368,2,FALSE)</f>
        <v>25</v>
      </c>
      <c r="T15" s="5">
        <f>SUM(N15:S15)</f>
        <v>119</v>
      </c>
      <c r="U15" s="22">
        <f t="shared" si="0"/>
        <v>1.0179205337667336E-3</v>
      </c>
    </row>
    <row r="16" spans="2:23" x14ac:dyDescent="0.2">
      <c r="B16" s="3" t="s">
        <v>14</v>
      </c>
      <c r="C16" s="14" t="s">
        <v>4</v>
      </c>
      <c r="D16" s="14" t="s">
        <v>4</v>
      </c>
      <c r="E16" s="14" t="s">
        <v>4</v>
      </c>
      <c r="F16" s="14" t="s">
        <v>4</v>
      </c>
      <c r="G16" s="10">
        <v>2</v>
      </c>
      <c r="H16" s="10">
        <v>16</v>
      </c>
      <c r="I16" s="10">
        <v>43</v>
      </c>
      <c r="J16" s="10">
        <v>40</v>
      </c>
      <c r="K16" s="10">
        <v>18</v>
      </c>
      <c r="L16" s="10">
        <v>205</v>
      </c>
      <c r="M16" s="10">
        <v>16</v>
      </c>
      <c r="N16" s="10">
        <v>12</v>
      </c>
      <c r="O16" s="10">
        <v>5</v>
      </c>
      <c r="P16" s="10">
        <v>15</v>
      </c>
      <c r="Q16" s="10">
        <v>8</v>
      </c>
      <c r="R16" s="10">
        <v>22</v>
      </c>
      <c r="S16" s="15">
        <f>VLOOKUP(B16,'[1]C-3'!$A$349:$B$368,2,FALSE)</f>
        <v>21</v>
      </c>
      <c r="T16" s="5">
        <f>SUM(N16:S16)</f>
        <v>83</v>
      </c>
      <c r="U16" s="22">
        <f t="shared" si="0"/>
        <v>7.0997818741713357E-4</v>
      </c>
    </row>
    <row r="17" spans="2:21" x14ac:dyDescent="0.2">
      <c r="B17" s="3" t="s">
        <v>19</v>
      </c>
      <c r="C17" s="14" t="s">
        <v>4</v>
      </c>
      <c r="D17" s="14" t="s">
        <v>4</v>
      </c>
      <c r="E17" s="14" t="s">
        <v>4</v>
      </c>
      <c r="F17" s="14" t="s">
        <v>4</v>
      </c>
      <c r="G17" s="10">
        <v>6</v>
      </c>
      <c r="H17" s="10">
        <v>18</v>
      </c>
      <c r="I17" s="10">
        <v>15</v>
      </c>
      <c r="J17" s="10">
        <v>10</v>
      </c>
      <c r="K17" s="10">
        <v>12</v>
      </c>
      <c r="L17" s="10">
        <v>5</v>
      </c>
      <c r="M17" s="10">
        <v>7</v>
      </c>
      <c r="N17" s="10">
        <v>6</v>
      </c>
      <c r="O17" s="10">
        <v>9</v>
      </c>
      <c r="P17" s="10">
        <v>11</v>
      </c>
      <c r="Q17" s="10">
        <v>14</v>
      </c>
      <c r="R17" s="10">
        <v>17</v>
      </c>
      <c r="S17" s="15">
        <f>VLOOKUP(B17,'[1]C-3'!$A$349:$B$368,2,FALSE)</f>
        <v>9</v>
      </c>
      <c r="T17" s="5">
        <f>SUM(N17:S17)</f>
        <v>66</v>
      </c>
      <c r="U17" s="22">
        <f t="shared" si="0"/>
        <v>5.645609683076002E-4</v>
      </c>
    </row>
    <row r="18" spans="2:21" x14ac:dyDescent="0.2">
      <c r="B18" s="3" t="s">
        <v>20</v>
      </c>
      <c r="C18" s="14" t="s">
        <v>4</v>
      </c>
      <c r="D18" s="14" t="s">
        <v>4</v>
      </c>
      <c r="E18" s="14" t="s">
        <v>4</v>
      </c>
      <c r="F18" s="14" t="s">
        <v>4</v>
      </c>
      <c r="G18" s="10">
        <v>2</v>
      </c>
      <c r="H18" s="10">
        <v>4</v>
      </c>
      <c r="I18" s="10">
        <v>7</v>
      </c>
      <c r="J18" s="10">
        <v>18</v>
      </c>
      <c r="K18" s="10">
        <v>11</v>
      </c>
      <c r="L18" s="10">
        <v>9</v>
      </c>
      <c r="M18" s="10">
        <v>9</v>
      </c>
      <c r="N18" s="10">
        <v>16</v>
      </c>
      <c r="O18" s="10">
        <v>11</v>
      </c>
      <c r="P18" s="10">
        <v>6</v>
      </c>
      <c r="Q18" s="10">
        <v>4</v>
      </c>
      <c r="R18" s="10">
        <v>6</v>
      </c>
      <c r="S18" s="15">
        <f>VLOOKUP(B18,'[1]C-3'!$A$349:$B$368,2,FALSE)</f>
        <v>3</v>
      </c>
      <c r="T18" s="5">
        <f>SUM(N18:S18)</f>
        <v>46</v>
      </c>
      <c r="U18" s="22">
        <f t="shared" si="0"/>
        <v>3.9348188700226677E-4</v>
      </c>
    </row>
    <row r="19" spans="2:21" x14ac:dyDescent="0.2">
      <c r="B19" s="3" t="s">
        <v>21</v>
      </c>
      <c r="C19" s="14" t="s">
        <v>4</v>
      </c>
      <c r="D19" s="14" t="s">
        <v>4</v>
      </c>
      <c r="E19" s="14" t="s">
        <v>4</v>
      </c>
      <c r="F19" s="14" t="s">
        <v>4</v>
      </c>
      <c r="G19" s="14" t="s">
        <v>4</v>
      </c>
      <c r="H19" s="10">
        <v>12</v>
      </c>
      <c r="I19" s="10">
        <v>10</v>
      </c>
      <c r="J19" s="10">
        <v>6</v>
      </c>
      <c r="K19" s="10">
        <v>13</v>
      </c>
      <c r="L19" s="10">
        <v>11</v>
      </c>
      <c r="M19" s="10">
        <v>3</v>
      </c>
      <c r="N19" s="10">
        <v>9</v>
      </c>
      <c r="O19" s="10">
        <v>8</v>
      </c>
      <c r="P19" s="10">
        <v>4</v>
      </c>
      <c r="Q19" s="10">
        <v>6</v>
      </c>
      <c r="R19" s="10">
        <v>9</v>
      </c>
      <c r="S19" s="15">
        <f>VLOOKUP(B19,'[1]C-3'!$A$349:$B$368,2,FALSE)</f>
        <v>6</v>
      </c>
      <c r="T19" s="5">
        <f>SUM(N19:S19)</f>
        <v>42</v>
      </c>
      <c r="U19" s="22">
        <f t="shared" si="0"/>
        <v>3.5926607074120013E-4</v>
      </c>
    </row>
    <row r="20" spans="2:21" x14ac:dyDescent="0.2">
      <c r="B20" s="3" t="s">
        <v>9</v>
      </c>
      <c r="C20" s="14" t="s">
        <v>4</v>
      </c>
      <c r="D20" s="14" t="s">
        <v>4</v>
      </c>
      <c r="E20" s="14" t="s">
        <v>4</v>
      </c>
      <c r="F20" s="14" t="s">
        <v>4</v>
      </c>
      <c r="G20" s="10">
        <v>383</v>
      </c>
      <c r="H20" s="10">
        <v>318</v>
      </c>
      <c r="I20" s="10">
        <v>97</v>
      </c>
      <c r="J20" s="10">
        <v>149</v>
      </c>
      <c r="K20" s="10">
        <v>715</v>
      </c>
      <c r="L20" s="10">
        <v>20</v>
      </c>
      <c r="M20" s="10">
        <v>56</v>
      </c>
      <c r="N20" s="14" t="s">
        <v>4</v>
      </c>
      <c r="O20" s="14" t="s">
        <v>4</v>
      </c>
      <c r="P20" s="14" t="s">
        <v>4</v>
      </c>
      <c r="Q20" s="14">
        <v>5</v>
      </c>
      <c r="R20" s="14">
        <v>17</v>
      </c>
      <c r="S20" s="15">
        <f>VLOOKUP(B20,'[1]C-3'!$A$349:$B$368,2,FALSE)</f>
        <v>66</v>
      </c>
      <c r="T20" s="5">
        <f>SUM(N20:S20)</f>
        <v>88</v>
      </c>
      <c r="U20" s="22">
        <f t="shared" si="0"/>
        <v>7.527479577434669E-4</v>
      </c>
    </row>
    <row r="21" spans="2:21" x14ac:dyDescent="0.2">
      <c r="B21" s="3" t="s">
        <v>24</v>
      </c>
      <c r="C21" s="14" t="s">
        <v>4</v>
      </c>
      <c r="D21" s="14" t="s">
        <v>4</v>
      </c>
      <c r="E21" s="14" t="s">
        <v>4</v>
      </c>
      <c r="F21" s="14" t="s">
        <v>4</v>
      </c>
      <c r="G21" s="14" t="s">
        <v>4</v>
      </c>
      <c r="H21" s="10">
        <v>1</v>
      </c>
      <c r="I21" s="10">
        <v>1</v>
      </c>
      <c r="J21" s="10">
        <v>2</v>
      </c>
      <c r="K21" s="10">
        <v>2</v>
      </c>
      <c r="L21" s="10">
        <v>2</v>
      </c>
      <c r="M21" s="10">
        <v>1</v>
      </c>
      <c r="N21" s="10">
        <v>1</v>
      </c>
      <c r="O21" s="10">
        <v>2</v>
      </c>
      <c r="P21" s="10">
        <v>4</v>
      </c>
      <c r="Q21" s="10" t="s">
        <v>4</v>
      </c>
      <c r="R21" s="10" t="s">
        <v>4</v>
      </c>
      <c r="S21" s="15">
        <v>2</v>
      </c>
      <c r="T21" s="5">
        <f>SUM(N21:S21)</f>
        <v>9</v>
      </c>
      <c r="U21" s="22">
        <f t="shared" si="0"/>
        <v>7.6985586587400027E-5</v>
      </c>
    </row>
    <row r="22" spans="2:21" x14ac:dyDescent="0.2">
      <c r="B22" s="3" t="s">
        <v>23</v>
      </c>
      <c r="C22" s="14" t="s">
        <v>4</v>
      </c>
      <c r="D22" s="14" t="s">
        <v>4</v>
      </c>
      <c r="E22" s="14" t="s">
        <v>4</v>
      </c>
      <c r="F22" s="14" t="s">
        <v>4</v>
      </c>
      <c r="G22" s="14" t="s">
        <v>4</v>
      </c>
      <c r="H22" s="10">
        <v>4</v>
      </c>
      <c r="I22" s="10">
        <v>1</v>
      </c>
      <c r="J22" s="10">
        <v>1</v>
      </c>
      <c r="K22" s="10">
        <v>4</v>
      </c>
      <c r="L22" s="10">
        <v>2</v>
      </c>
      <c r="M22" s="10">
        <v>1</v>
      </c>
      <c r="N22" s="14" t="s">
        <v>4</v>
      </c>
      <c r="O22" s="10">
        <v>1</v>
      </c>
      <c r="P22" s="10">
        <v>2</v>
      </c>
      <c r="Q22" s="10">
        <v>1</v>
      </c>
      <c r="R22" s="10" t="s">
        <v>4</v>
      </c>
      <c r="S22" s="15"/>
      <c r="T22" s="5">
        <f>SUM(N22:S22)</f>
        <v>4</v>
      </c>
      <c r="U22" s="22">
        <f t="shared" si="0"/>
        <v>3.4215816261066677E-5</v>
      </c>
    </row>
    <row r="23" spans="2:21" x14ac:dyDescent="0.2">
      <c r="B23" s="3" t="s">
        <v>22</v>
      </c>
      <c r="C23" s="14" t="s">
        <v>4</v>
      </c>
      <c r="D23" s="14" t="s">
        <v>4</v>
      </c>
      <c r="E23" s="14" t="s">
        <v>4</v>
      </c>
      <c r="F23" s="14" t="s">
        <v>4</v>
      </c>
      <c r="G23" s="14" t="s">
        <v>4</v>
      </c>
      <c r="H23" s="10">
        <v>1</v>
      </c>
      <c r="I23" s="10">
        <v>1</v>
      </c>
      <c r="J23" s="10">
        <v>3</v>
      </c>
      <c r="K23" s="10">
        <v>2</v>
      </c>
      <c r="L23" s="10">
        <v>5</v>
      </c>
      <c r="M23" s="10">
        <v>2</v>
      </c>
      <c r="N23" s="14" t="s">
        <v>4</v>
      </c>
      <c r="O23" s="10">
        <v>1</v>
      </c>
      <c r="P23" s="10">
        <v>1</v>
      </c>
      <c r="Q23" s="10" t="s">
        <v>4</v>
      </c>
      <c r="R23" s="10" t="s">
        <v>4</v>
      </c>
      <c r="S23" s="15">
        <f>VLOOKUP(B23,'[1]C-3'!$A$349:$B$368,2,FALSE)</f>
        <v>1</v>
      </c>
      <c r="T23" s="5">
        <f>SUM(N23:S23)</f>
        <v>3</v>
      </c>
      <c r="U23" s="22">
        <f t="shared" si="0"/>
        <v>2.5661862195800009E-5</v>
      </c>
    </row>
    <row r="24" spans="2:21" x14ac:dyDescent="0.2">
      <c r="B24" s="3" t="s">
        <v>54</v>
      </c>
      <c r="C24" s="14" t="s">
        <v>4</v>
      </c>
      <c r="D24" s="14" t="s">
        <v>4</v>
      </c>
      <c r="E24" s="14" t="s">
        <v>4</v>
      </c>
      <c r="F24" s="14" t="s">
        <v>4</v>
      </c>
      <c r="G24" s="14" t="s">
        <v>4</v>
      </c>
      <c r="H24" s="10">
        <v>4</v>
      </c>
      <c r="I24" s="10">
        <v>4</v>
      </c>
      <c r="J24" s="10">
        <v>6</v>
      </c>
      <c r="K24" s="10">
        <v>5</v>
      </c>
      <c r="L24" s="10">
        <v>3</v>
      </c>
      <c r="M24" s="10">
        <v>3</v>
      </c>
      <c r="N24" s="10">
        <v>0</v>
      </c>
      <c r="O24" s="10">
        <v>1</v>
      </c>
      <c r="P24" s="14" t="s">
        <v>4</v>
      </c>
      <c r="Q24" s="14" t="s">
        <v>4</v>
      </c>
      <c r="R24" s="14">
        <v>1</v>
      </c>
      <c r="S24" s="15">
        <v>1</v>
      </c>
      <c r="T24" s="5">
        <f>SUM(N24:S24)</f>
        <v>3</v>
      </c>
      <c r="U24" s="22">
        <f t="shared" si="0"/>
        <v>2.5661862195800009E-5</v>
      </c>
    </row>
    <row r="25" spans="2:21" x14ac:dyDescent="0.2">
      <c r="B25" s="2" t="s">
        <v>25</v>
      </c>
      <c r="C25" s="16">
        <f t="shared" ref="C25:R25" si="1">SUM(C3:C24)</f>
        <v>0</v>
      </c>
      <c r="D25" s="16">
        <f t="shared" si="1"/>
        <v>0</v>
      </c>
      <c r="E25" s="16">
        <f t="shared" si="1"/>
        <v>0</v>
      </c>
      <c r="F25" s="16">
        <f t="shared" si="1"/>
        <v>0</v>
      </c>
      <c r="G25" s="16">
        <f t="shared" si="1"/>
        <v>5149</v>
      </c>
      <c r="H25" s="16">
        <f t="shared" si="1"/>
        <v>14707</v>
      </c>
      <c r="I25" s="16">
        <f t="shared" si="1"/>
        <v>10510</v>
      </c>
      <c r="J25" s="16">
        <f t="shared" si="1"/>
        <v>12510</v>
      </c>
      <c r="K25" s="16">
        <f t="shared" si="1"/>
        <v>17448</v>
      </c>
      <c r="L25" s="16">
        <f t="shared" si="1"/>
        <v>20851</v>
      </c>
      <c r="M25" s="16">
        <f t="shared" si="1"/>
        <v>20349</v>
      </c>
      <c r="N25" s="16">
        <f t="shared" si="1"/>
        <v>19284</v>
      </c>
      <c r="O25" s="16">
        <f t="shared" si="1"/>
        <v>18693</v>
      </c>
      <c r="P25" s="16">
        <f t="shared" si="1"/>
        <v>18971</v>
      </c>
      <c r="Q25" s="16">
        <f t="shared" si="1"/>
        <v>18705</v>
      </c>
      <c r="R25" s="16">
        <f t="shared" si="1"/>
        <v>20130</v>
      </c>
      <c r="S25" s="16">
        <f t="shared" ref="S25" si="2">SUM(S3:S24)</f>
        <v>21122</v>
      </c>
      <c r="T25" s="5">
        <f>SUM(N25:S25)</f>
        <v>116905</v>
      </c>
    </row>
    <row r="45" spans="22:26" x14ac:dyDescent="0.2">
      <c r="V45" s="17"/>
      <c r="W45" s="17"/>
      <c r="X45" s="17"/>
      <c r="Y45" s="17"/>
      <c r="Z45" s="17"/>
    </row>
    <row r="72" spans="14:30" ht="30.6" x14ac:dyDescent="0.2">
      <c r="N72" s="29" t="s">
        <v>0</v>
      </c>
      <c r="O72" s="30" t="s">
        <v>26</v>
      </c>
      <c r="P72" s="30" t="s">
        <v>27</v>
      </c>
      <c r="Q72" s="29" t="s">
        <v>28</v>
      </c>
      <c r="R72" s="29" t="s">
        <v>29</v>
      </c>
      <c r="S72" s="29" t="s">
        <v>30</v>
      </c>
      <c r="T72" s="29" t="s">
        <v>31</v>
      </c>
      <c r="U72" s="30" t="s">
        <v>32</v>
      </c>
      <c r="V72" s="30" t="s">
        <v>33</v>
      </c>
      <c r="W72" s="30" t="s">
        <v>34</v>
      </c>
      <c r="X72" s="30" t="s">
        <v>35</v>
      </c>
      <c r="Y72" s="29" t="s">
        <v>36</v>
      </c>
      <c r="Z72" s="30" t="s">
        <v>37</v>
      </c>
      <c r="AA72" s="29" t="s">
        <v>38</v>
      </c>
      <c r="AB72" s="29" t="s">
        <v>39</v>
      </c>
      <c r="AC72" s="29" t="s">
        <v>40</v>
      </c>
      <c r="AD72" s="29" t="s">
        <v>41</v>
      </c>
    </row>
    <row r="73" spans="14:30" ht="20.399999999999999" x14ac:dyDescent="0.2">
      <c r="N73" s="29"/>
      <c r="O73" s="31"/>
      <c r="P73" s="31"/>
      <c r="Q73" s="29" t="s">
        <v>42</v>
      </c>
      <c r="R73" s="29" t="s">
        <v>42</v>
      </c>
      <c r="S73" s="29" t="s">
        <v>43</v>
      </c>
      <c r="T73" s="29" t="s">
        <v>43</v>
      </c>
      <c r="U73" s="31" t="s">
        <v>43</v>
      </c>
      <c r="V73" s="31"/>
      <c r="W73" s="31"/>
      <c r="X73" s="31" t="s">
        <v>44</v>
      </c>
      <c r="Y73" s="29" t="s">
        <v>44</v>
      </c>
      <c r="Z73" s="31"/>
      <c r="AA73" s="29" t="s">
        <v>45</v>
      </c>
      <c r="AB73" s="29" t="s">
        <v>45</v>
      </c>
      <c r="AC73" s="29" t="s">
        <v>46</v>
      </c>
      <c r="AD73" s="29" t="s">
        <v>46</v>
      </c>
    </row>
    <row r="74" spans="14:30" x14ac:dyDescent="0.2">
      <c r="N74" s="3" t="s">
        <v>3</v>
      </c>
      <c r="O74" s="4">
        <f>SUM(P74:AD74)</f>
        <v>6176</v>
      </c>
      <c r="P74" s="4">
        <v>585</v>
      </c>
      <c r="Q74" s="4">
        <v>387</v>
      </c>
      <c r="R74" s="4">
        <v>406</v>
      </c>
      <c r="S74" s="4">
        <v>288</v>
      </c>
      <c r="T74" s="4">
        <v>396</v>
      </c>
      <c r="U74" s="4">
        <v>177</v>
      </c>
      <c r="V74" s="4">
        <v>636</v>
      </c>
      <c r="W74" s="4">
        <v>298</v>
      </c>
      <c r="X74" s="4">
        <v>264</v>
      </c>
      <c r="Y74" s="4">
        <v>696</v>
      </c>
      <c r="Z74" s="4">
        <v>650</v>
      </c>
      <c r="AA74" s="4">
        <v>412</v>
      </c>
      <c r="AB74" s="4">
        <v>456</v>
      </c>
      <c r="AC74" s="4">
        <v>278</v>
      </c>
      <c r="AD74" s="4">
        <v>247</v>
      </c>
    </row>
    <row r="75" spans="14:30" x14ac:dyDescent="0.2">
      <c r="N75" s="3" t="s">
        <v>5</v>
      </c>
      <c r="O75" s="4">
        <f>SUM(P75:AD75)</f>
        <v>8018</v>
      </c>
      <c r="P75" s="4">
        <v>525</v>
      </c>
      <c r="Q75" s="4">
        <v>414</v>
      </c>
      <c r="R75" s="4">
        <v>898</v>
      </c>
      <c r="S75" s="4">
        <v>885</v>
      </c>
      <c r="T75" s="4">
        <v>563</v>
      </c>
      <c r="U75" s="4">
        <v>525</v>
      </c>
      <c r="V75" s="4">
        <v>441</v>
      </c>
      <c r="W75" s="4">
        <v>773</v>
      </c>
      <c r="X75" s="4">
        <v>217</v>
      </c>
      <c r="Y75" s="4">
        <v>630</v>
      </c>
      <c r="Z75" s="4">
        <v>373</v>
      </c>
      <c r="AA75" s="4">
        <v>357</v>
      </c>
      <c r="AB75" s="4">
        <v>652</v>
      </c>
      <c r="AC75" s="4">
        <v>285</v>
      </c>
      <c r="AD75" s="4">
        <v>480</v>
      </c>
    </row>
    <row r="76" spans="14:30" x14ac:dyDescent="0.2">
      <c r="N76" s="3" t="s">
        <v>56</v>
      </c>
      <c r="O76" s="4">
        <f>SUM(P76:AD76)</f>
        <v>2078</v>
      </c>
      <c r="P76" s="4">
        <v>74</v>
      </c>
      <c r="Q76" s="4">
        <v>134</v>
      </c>
      <c r="R76" s="4">
        <v>318</v>
      </c>
      <c r="S76" s="4">
        <v>204</v>
      </c>
      <c r="T76" s="4">
        <v>96</v>
      </c>
      <c r="U76" s="4">
        <v>59</v>
      </c>
      <c r="V76" s="4">
        <v>168</v>
      </c>
      <c r="W76" s="4">
        <v>123</v>
      </c>
      <c r="X76" s="4">
        <v>54</v>
      </c>
      <c r="Y76" s="4">
        <v>177</v>
      </c>
      <c r="Z76" s="4">
        <v>134</v>
      </c>
      <c r="AA76" s="4">
        <v>77</v>
      </c>
      <c r="AB76" s="4">
        <v>224</v>
      </c>
      <c r="AC76" s="4">
        <v>46</v>
      </c>
      <c r="AD76" s="4">
        <v>190</v>
      </c>
    </row>
    <row r="77" spans="14:30" x14ac:dyDescent="0.2">
      <c r="N77" s="3" t="s">
        <v>7</v>
      </c>
      <c r="O77" s="4">
        <f>SUM(P77:AD77)</f>
        <v>0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4:30" x14ac:dyDescent="0.2">
      <c r="N78" s="3" t="s">
        <v>57</v>
      </c>
      <c r="O78" s="4">
        <f>SUM(P78:AD78)</f>
        <v>3912</v>
      </c>
      <c r="P78" s="4">
        <v>143</v>
      </c>
      <c r="Q78" s="4">
        <v>301</v>
      </c>
      <c r="R78" s="4">
        <v>917</v>
      </c>
      <c r="S78" s="4">
        <v>714</v>
      </c>
      <c r="T78" s="4">
        <v>259</v>
      </c>
      <c r="U78" s="4">
        <v>78</v>
      </c>
      <c r="V78" s="4">
        <v>280</v>
      </c>
      <c r="W78" s="4">
        <v>345</v>
      </c>
      <c r="X78" s="4">
        <v>56</v>
      </c>
      <c r="Y78" s="4">
        <v>157</v>
      </c>
      <c r="Z78" s="4">
        <v>71</v>
      </c>
      <c r="AA78" s="4">
        <v>187</v>
      </c>
      <c r="AB78" s="4">
        <v>300</v>
      </c>
      <c r="AC78" s="4">
        <v>30</v>
      </c>
      <c r="AD78" s="4">
        <v>74</v>
      </c>
    </row>
    <row r="79" spans="14:30" x14ac:dyDescent="0.2">
      <c r="N79" s="3" t="s">
        <v>9</v>
      </c>
      <c r="O79" s="4">
        <f>SUM(P79:AD79)</f>
        <v>66</v>
      </c>
      <c r="P79" s="4">
        <v>0</v>
      </c>
      <c r="Q79" s="4">
        <v>27</v>
      </c>
      <c r="R79" s="4">
        <v>0</v>
      </c>
      <c r="S79" s="4">
        <v>1</v>
      </c>
      <c r="T79" s="4">
        <v>0</v>
      </c>
      <c r="U79" s="4">
        <v>0</v>
      </c>
      <c r="V79" s="4">
        <v>0</v>
      </c>
      <c r="W79" s="4">
        <v>2</v>
      </c>
      <c r="X79" s="4">
        <v>0</v>
      </c>
      <c r="Y79" s="4">
        <v>0</v>
      </c>
      <c r="Z79" s="4">
        <v>0</v>
      </c>
      <c r="AA79" s="4">
        <v>7</v>
      </c>
      <c r="AB79" s="4">
        <v>1</v>
      </c>
      <c r="AC79" s="4">
        <v>0</v>
      </c>
      <c r="AD79" s="4">
        <v>28</v>
      </c>
    </row>
    <row r="80" spans="14:30" x14ac:dyDescent="0.2">
      <c r="N80" s="3" t="s">
        <v>10</v>
      </c>
      <c r="O80" s="4">
        <f>SUM(P80:AD80)</f>
        <v>225</v>
      </c>
      <c r="P80" s="4">
        <v>6</v>
      </c>
      <c r="Q80" s="4">
        <v>16</v>
      </c>
      <c r="R80" s="4">
        <v>18</v>
      </c>
      <c r="S80" s="4">
        <v>24</v>
      </c>
      <c r="T80" s="4">
        <v>6</v>
      </c>
      <c r="U80" s="4">
        <v>5</v>
      </c>
      <c r="V80" s="4">
        <v>7</v>
      </c>
      <c r="W80" s="4">
        <v>18</v>
      </c>
      <c r="X80" s="4">
        <v>7</v>
      </c>
      <c r="Y80" s="4">
        <v>34</v>
      </c>
      <c r="Z80" s="4">
        <v>14</v>
      </c>
      <c r="AA80" s="4">
        <v>9</v>
      </c>
      <c r="AB80" s="4">
        <v>32</v>
      </c>
      <c r="AC80" s="4">
        <v>4</v>
      </c>
      <c r="AD80" s="4">
        <v>25</v>
      </c>
    </row>
    <row r="81" spans="14:30" x14ac:dyDescent="0.2">
      <c r="N81" s="3" t="s">
        <v>11</v>
      </c>
      <c r="O81" s="4">
        <f>SUM(P81:AD81)</f>
        <v>167</v>
      </c>
      <c r="P81" s="4">
        <v>10</v>
      </c>
      <c r="Q81" s="4">
        <v>11</v>
      </c>
      <c r="R81" s="4">
        <v>18</v>
      </c>
      <c r="S81" s="4">
        <v>4</v>
      </c>
      <c r="T81" s="4">
        <v>3</v>
      </c>
      <c r="U81" s="4">
        <v>2</v>
      </c>
      <c r="V81" s="4">
        <v>35</v>
      </c>
      <c r="W81" s="4">
        <v>32</v>
      </c>
      <c r="X81" s="4">
        <v>1</v>
      </c>
      <c r="Y81" s="4">
        <v>9</v>
      </c>
      <c r="Z81" s="4">
        <v>13</v>
      </c>
      <c r="AA81" s="4">
        <v>4</v>
      </c>
      <c r="AB81" s="4">
        <v>11</v>
      </c>
      <c r="AC81" s="4">
        <v>7</v>
      </c>
      <c r="AD81" s="4">
        <v>7</v>
      </c>
    </row>
    <row r="82" spans="14:30" x14ac:dyDescent="0.2">
      <c r="N82" s="3" t="s">
        <v>12</v>
      </c>
      <c r="O82" s="4">
        <f>SUM(P82:AD82)</f>
        <v>198</v>
      </c>
      <c r="P82" s="4">
        <v>13</v>
      </c>
      <c r="Q82" s="4">
        <v>11</v>
      </c>
      <c r="R82" s="4">
        <v>39</v>
      </c>
      <c r="S82" s="4">
        <v>21</v>
      </c>
      <c r="T82" s="4">
        <v>5</v>
      </c>
      <c r="U82" s="4">
        <v>5</v>
      </c>
      <c r="V82" s="4">
        <v>8</v>
      </c>
      <c r="W82" s="4">
        <v>24</v>
      </c>
      <c r="X82" s="4">
        <v>3</v>
      </c>
      <c r="Y82" s="4">
        <v>14</v>
      </c>
      <c r="Z82" s="4">
        <v>12</v>
      </c>
      <c r="AA82" s="4">
        <v>1</v>
      </c>
      <c r="AB82" s="4">
        <v>22</v>
      </c>
      <c r="AC82" s="4">
        <v>4</v>
      </c>
      <c r="AD82" s="4">
        <v>16</v>
      </c>
    </row>
    <row r="83" spans="14:30" x14ac:dyDescent="0.2">
      <c r="N83" s="3" t="s">
        <v>13</v>
      </c>
      <c r="O83" s="4">
        <f>SUM(P83:AD83)</f>
        <v>1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1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</row>
    <row r="84" spans="14:30" x14ac:dyDescent="0.2">
      <c r="N84" s="3" t="s">
        <v>14</v>
      </c>
      <c r="O84" s="4">
        <f>SUM(P84:AD84)</f>
        <v>21</v>
      </c>
      <c r="P84" s="4">
        <v>2</v>
      </c>
      <c r="Q84" s="4">
        <v>7</v>
      </c>
      <c r="R84" s="4">
        <v>0</v>
      </c>
      <c r="S84" s="4">
        <v>2</v>
      </c>
      <c r="T84" s="4">
        <v>0</v>
      </c>
      <c r="U84" s="4">
        <v>1</v>
      </c>
      <c r="V84" s="4">
        <v>0</v>
      </c>
      <c r="W84" s="4">
        <v>0</v>
      </c>
      <c r="X84" s="4">
        <v>0</v>
      </c>
      <c r="Y84" s="4">
        <v>4</v>
      </c>
      <c r="Z84" s="4">
        <v>0</v>
      </c>
      <c r="AA84" s="4">
        <v>1</v>
      </c>
      <c r="AB84" s="4">
        <v>2</v>
      </c>
      <c r="AC84" s="4">
        <v>0</v>
      </c>
      <c r="AD84" s="4">
        <v>2</v>
      </c>
    </row>
    <row r="85" spans="14:30" x14ac:dyDescent="0.2">
      <c r="N85" s="3" t="s">
        <v>58</v>
      </c>
      <c r="O85" s="4">
        <f>SUM(P85:AD85)</f>
        <v>50</v>
      </c>
      <c r="P85" s="4">
        <v>4</v>
      </c>
      <c r="Q85" s="4">
        <v>8</v>
      </c>
      <c r="R85" s="4">
        <v>4</v>
      </c>
      <c r="S85" s="4">
        <v>18</v>
      </c>
      <c r="T85" s="4">
        <v>0</v>
      </c>
      <c r="U85" s="4">
        <v>0</v>
      </c>
      <c r="V85" s="4">
        <v>2</v>
      </c>
      <c r="W85" s="4">
        <v>10</v>
      </c>
      <c r="X85" s="4">
        <v>0</v>
      </c>
      <c r="Y85" s="4">
        <v>1</v>
      </c>
      <c r="Z85" s="4">
        <v>0</v>
      </c>
      <c r="AA85" s="4">
        <v>1</v>
      </c>
      <c r="AB85" s="4">
        <v>1</v>
      </c>
      <c r="AC85" s="4">
        <v>0</v>
      </c>
      <c r="AD85" s="4">
        <v>1</v>
      </c>
    </row>
    <row r="86" spans="14:30" x14ac:dyDescent="0.2">
      <c r="N86" s="3" t="s">
        <v>16</v>
      </c>
      <c r="O86" s="4">
        <f>SUM(P86:AD86)</f>
        <v>152</v>
      </c>
      <c r="P86" s="4">
        <v>5</v>
      </c>
      <c r="Q86" s="4">
        <v>10</v>
      </c>
      <c r="R86" s="4">
        <v>10</v>
      </c>
      <c r="S86" s="4">
        <v>10</v>
      </c>
      <c r="T86" s="4">
        <v>6</v>
      </c>
      <c r="U86" s="4">
        <v>6</v>
      </c>
      <c r="V86" s="4">
        <v>8</v>
      </c>
      <c r="W86" s="4">
        <v>25</v>
      </c>
      <c r="X86" s="4">
        <v>14</v>
      </c>
      <c r="Y86" s="4">
        <v>19</v>
      </c>
      <c r="Z86" s="4">
        <v>11</v>
      </c>
      <c r="AA86" s="4">
        <v>1</v>
      </c>
      <c r="AB86" s="4">
        <v>11</v>
      </c>
      <c r="AC86" s="4">
        <v>12</v>
      </c>
      <c r="AD86" s="4">
        <v>4</v>
      </c>
    </row>
    <row r="87" spans="14:30" x14ac:dyDescent="0.2">
      <c r="N87" s="3" t="s">
        <v>17</v>
      </c>
      <c r="O87" s="4">
        <f>SUM(P87:AD87)</f>
        <v>11</v>
      </c>
      <c r="P87" s="4">
        <v>0</v>
      </c>
      <c r="Q87" s="4">
        <v>0</v>
      </c>
      <c r="R87" s="4">
        <v>1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1</v>
      </c>
      <c r="Z87" s="4">
        <v>0</v>
      </c>
      <c r="AA87" s="4">
        <v>0</v>
      </c>
      <c r="AB87" s="4">
        <v>1</v>
      </c>
      <c r="AC87" s="4">
        <v>0</v>
      </c>
      <c r="AD87" s="4">
        <v>8</v>
      </c>
    </row>
    <row r="88" spans="14:30" x14ac:dyDescent="0.2">
      <c r="N88" s="3" t="s">
        <v>18</v>
      </c>
      <c r="O88" s="4">
        <f>SUM(P88:AD88)</f>
        <v>25</v>
      </c>
      <c r="P88" s="4">
        <v>1</v>
      </c>
      <c r="Q88" s="4">
        <v>7</v>
      </c>
      <c r="R88" s="4">
        <v>4</v>
      </c>
      <c r="S88" s="4">
        <v>1</v>
      </c>
      <c r="T88" s="4">
        <v>1</v>
      </c>
      <c r="U88" s="4">
        <v>1</v>
      </c>
      <c r="V88" s="4">
        <v>0</v>
      </c>
      <c r="W88" s="4">
        <v>3</v>
      </c>
      <c r="X88" s="4">
        <v>0</v>
      </c>
      <c r="Y88" s="4">
        <v>1</v>
      </c>
      <c r="Z88" s="4">
        <v>3</v>
      </c>
      <c r="AA88" s="4">
        <v>0</v>
      </c>
      <c r="AB88" s="4">
        <v>0</v>
      </c>
      <c r="AC88" s="4">
        <v>2</v>
      </c>
      <c r="AD88" s="4">
        <v>1</v>
      </c>
    </row>
    <row r="89" spans="14:30" x14ac:dyDescent="0.2">
      <c r="N89" s="3" t="s">
        <v>19</v>
      </c>
      <c r="O89" s="4">
        <f>SUM(P89:AD89)</f>
        <v>9</v>
      </c>
      <c r="P89" s="4">
        <v>1</v>
      </c>
      <c r="Q89" s="4">
        <v>0</v>
      </c>
      <c r="R89" s="4">
        <v>0</v>
      </c>
      <c r="S89" s="4">
        <v>0</v>
      </c>
      <c r="T89" s="4">
        <v>1</v>
      </c>
      <c r="U89" s="4">
        <v>0</v>
      </c>
      <c r="V89" s="4">
        <v>0</v>
      </c>
      <c r="W89" s="4">
        <v>0</v>
      </c>
      <c r="X89" s="4">
        <v>1</v>
      </c>
      <c r="Y89" s="4">
        <v>1</v>
      </c>
      <c r="Z89" s="4">
        <v>0</v>
      </c>
      <c r="AA89" s="4">
        <v>0</v>
      </c>
      <c r="AB89" s="4">
        <v>3</v>
      </c>
      <c r="AC89" s="4">
        <v>0</v>
      </c>
      <c r="AD89" s="4">
        <v>2</v>
      </c>
    </row>
    <row r="90" spans="14:30" x14ac:dyDescent="0.2">
      <c r="N90" s="3" t="s">
        <v>20</v>
      </c>
      <c r="O90" s="4">
        <f>SUM(P90:AD90)</f>
        <v>3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1</v>
      </c>
      <c r="Z90" s="4">
        <v>2</v>
      </c>
      <c r="AA90" s="4">
        <v>0</v>
      </c>
      <c r="AB90" s="4">
        <v>0</v>
      </c>
      <c r="AC90" s="4">
        <v>0</v>
      </c>
      <c r="AD90" s="4">
        <v>0</v>
      </c>
    </row>
    <row r="91" spans="14:30" x14ac:dyDescent="0.2">
      <c r="N91" s="3" t="s">
        <v>21</v>
      </c>
      <c r="O91" s="4">
        <f>SUM(P91:AD91)</f>
        <v>6</v>
      </c>
      <c r="P91" s="4">
        <v>0</v>
      </c>
      <c r="Q91" s="4">
        <v>0</v>
      </c>
      <c r="R91" s="4">
        <v>2</v>
      </c>
      <c r="S91" s="4">
        <v>0</v>
      </c>
      <c r="T91" s="4">
        <v>0</v>
      </c>
      <c r="U91" s="4">
        <v>0</v>
      </c>
      <c r="V91" s="4">
        <v>0</v>
      </c>
      <c r="W91" s="4">
        <v>1</v>
      </c>
      <c r="X91" s="4">
        <v>0</v>
      </c>
      <c r="Y91" s="4">
        <v>1</v>
      </c>
      <c r="Z91" s="4">
        <v>0</v>
      </c>
      <c r="AA91" s="4">
        <v>2</v>
      </c>
      <c r="AB91" s="4">
        <v>0</v>
      </c>
      <c r="AC91" s="4">
        <v>0</v>
      </c>
      <c r="AD91" s="4">
        <v>0</v>
      </c>
    </row>
    <row r="92" spans="14:30" x14ac:dyDescent="0.2">
      <c r="N92" s="3" t="s">
        <v>55</v>
      </c>
      <c r="O92" s="4">
        <f>SUM(P92:AD92)</f>
        <v>1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1</v>
      </c>
      <c r="AA92" s="4">
        <v>0</v>
      </c>
      <c r="AB92" s="4">
        <v>0</v>
      </c>
      <c r="AC92" s="4">
        <v>0</v>
      </c>
      <c r="AD92" s="4">
        <v>0</v>
      </c>
    </row>
    <row r="93" spans="14:30" x14ac:dyDescent="0.2">
      <c r="N93" s="3" t="s">
        <v>22</v>
      </c>
      <c r="O93" s="4">
        <f>SUM(P93:AD93)</f>
        <v>1</v>
      </c>
      <c r="P93" s="4">
        <v>0</v>
      </c>
      <c r="Q93" s="4">
        <v>1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</row>
    <row r="94" spans="14:30" x14ac:dyDescent="0.2">
      <c r="N94" s="3" t="s">
        <v>23</v>
      </c>
      <c r="O94" s="4">
        <f>SUM(P94:AD94)</f>
        <v>0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4:30" x14ac:dyDescent="0.2">
      <c r="N95" s="3" t="s">
        <v>24</v>
      </c>
      <c r="O95" s="4">
        <f>SUM(P95:AD95)</f>
        <v>2</v>
      </c>
      <c r="P95" s="4"/>
      <c r="Q95" s="4">
        <v>1</v>
      </c>
      <c r="R95" s="4"/>
      <c r="S95" s="4"/>
      <c r="T95" s="4">
        <v>1</v>
      </c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4:30" x14ac:dyDescent="0.2">
      <c r="N96" s="8" t="s">
        <v>47</v>
      </c>
      <c r="O96" s="9">
        <f>SUM(P96:AD96)</f>
        <v>21122</v>
      </c>
      <c r="P96" s="9">
        <f>SUM(P74:P95)</f>
        <v>1369</v>
      </c>
      <c r="Q96" s="9">
        <f>SUM(Q74:Q95)</f>
        <v>1335</v>
      </c>
      <c r="R96" s="9">
        <f>SUM(R74:R95)</f>
        <v>2635</v>
      </c>
      <c r="S96" s="9">
        <f>SUM(S74:S95)</f>
        <v>2172</v>
      </c>
      <c r="T96" s="9">
        <f>SUM(T74:T95)</f>
        <v>1337</v>
      </c>
      <c r="U96" s="9">
        <f>SUM(U74:U95)</f>
        <v>859</v>
      </c>
      <c r="V96" s="9">
        <f>SUM(V74:V95)</f>
        <v>1586</v>
      </c>
      <c r="W96" s="9">
        <f>SUM(W74:W95)</f>
        <v>1654</v>
      </c>
      <c r="X96" s="9">
        <f>SUM(X74:X95)</f>
        <v>617</v>
      </c>
      <c r="Y96" s="9">
        <f>SUM(Y74:Y95)</f>
        <v>1746</v>
      </c>
      <c r="Z96" s="9">
        <f>SUM(Z74:Z95)</f>
        <v>1284</v>
      </c>
      <c r="AA96" s="9">
        <f>SUM(AA74:AA95)</f>
        <v>1059</v>
      </c>
      <c r="AB96" s="9">
        <f>SUM(AB74:AB95)</f>
        <v>1716</v>
      </c>
      <c r="AC96" s="9">
        <f>SUM(AC74:AC95)</f>
        <v>668</v>
      </c>
      <c r="AD96" s="9">
        <f>SUM(AD74:AD95)</f>
        <v>1085</v>
      </c>
    </row>
    <row r="97" spans="3:17" x14ac:dyDescent="0.2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P97" s="10"/>
    </row>
    <row r="98" spans="3:17" x14ac:dyDescent="0.2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P98" s="10"/>
    </row>
    <row r="99" spans="3:17" x14ac:dyDescent="0.2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P99" s="10"/>
    </row>
    <row r="100" spans="3:17" x14ac:dyDescent="0.2">
      <c r="E100" s="10"/>
      <c r="F100" s="10"/>
      <c r="G100" s="10"/>
      <c r="H100" s="10"/>
      <c r="I100" s="10"/>
      <c r="J100" s="10"/>
      <c r="K100" s="10"/>
      <c r="L100" s="10"/>
      <c r="M100" s="10"/>
      <c r="P100" s="10"/>
    </row>
    <row r="101" spans="3:17" x14ac:dyDescent="0.2">
      <c r="E101" s="10"/>
      <c r="F101" s="10"/>
      <c r="G101" s="10"/>
      <c r="H101" s="10"/>
      <c r="I101" s="10"/>
      <c r="J101" s="10"/>
      <c r="K101" s="10"/>
      <c r="L101" s="10"/>
      <c r="M101" s="10"/>
      <c r="P101" s="10"/>
    </row>
    <row r="102" spans="3:17" x14ac:dyDescent="0.2">
      <c r="E102" s="10"/>
      <c r="F102" s="10"/>
      <c r="G102" s="10"/>
      <c r="H102" s="10"/>
      <c r="I102" s="10"/>
      <c r="J102" s="10"/>
      <c r="K102" s="10"/>
      <c r="L102" s="10"/>
      <c r="M102" s="10"/>
      <c r="P102" s="10"/>
    </row>
    <row r="103" spans="3:17" x14ac:dyDescent="0.2">
      <c r="E103" s="10"/>
      <c r="F103" s="10"/>
      <c r="G103" s="10"/>
      <c r="H103" s="10"/>
      <c r="I103" s="10"/>
      <c r="J103" s="10"/>
      <c r="K103" s="10"/>
      <c r="L103" s="10"/>
      <c r="M103" s="10"/>
      <c r="P103" s="10"/>
    </row>
    <row r="104" spans="3:17" x14ac:dyDescent="0.2">
      <c r="E104" s="10"/>
      <c r="F104" s="10"/>
      <c r="G104" s="10"/>
      <c r="H104" s="10"/>
      <c r="I104" s="10"/>
      <c r="J104" s="10"/>
      <c r="K104" s="10"/>
      <c r="L104" s="10"/>
      <c r="M104" s="10"/>
      <c r="P104" s="10"/>
    </row>
    <row r="105" spans="3:17" x14ac:dyDescent="0.2">
      <c r="E105" s="10"/>
      <c r="F105" s="10"/>
      <c r="G105" s="10"/>
      <c r="H105" s="10"/>
      <c r="I105" s="10"/>
      <c r="J105" s="10"/>
      <c r="K105" s="10"/>
      <c r="L105" s="10"/>
      <c r="M105" s="10"/>
      <c r="P105" s="10"/>
    </row>
    <row r="106" spans="3:17" x14ac:dyDescent="0.2">
      <c r="E106" s="10"/>
      <c r="F106" s="10"/>
      <c r="G106" s="10"/>
      <c r="H106" s="10"/>
      <c r="I106" s="10"/>
      <c r="J106" s="10"/>
      <c r="K106" s="10"/>
      <c r="L106" s="10"/>
      <c r="M106" s="10"/>
      <c r="P106" s="10"/>
    </row>
    <row r="107" spans="3:17" x14ac:dyDescent="0.2">
      <c r="E107" s="10"/>
      <c r="F107" s="10"/>
      <c r="G107" s="10"/>
      <c r="H107" s="10"/>
      <c r="I107" s="10"/>
      <c r="J107" s="10"/>
      <c r="K107" s="10"/>
      <c r="L107" s="10"/>
      <c r="M107" s="10"/>
      <c r="P107" s="10"/>
    </row>
    <row r="108" spans="3:17" x14ac:dyDescent="0.2">
      <c r="E108" s="10"/>
      <c r="F108" s="10"/>
      <c r="G108" s="10"/>
      <c r="H108" s="10"/>
      <c r="I108" s="10"/>
      <c r="J108" s="10"/>
      <c r="K108" s="10"/>
      <c r="L108" s="10"/>
      <c r="M108" s="10"/>
      <c r="P108" s="10"/>
    </row>
    <row r="112" spans="3:17" x14ac:dyDescent="0.2">
      <c r="P112" s="10" t="s">
        <v>48</v>
      </c>
      <c r="Q112" s="10" t="s">
        <v>49</v>
      </c>
    </row>
    <row r="113" spans="16:17" x14ac:dyDescent="0.2">
      <c r="P113" s="10" t="s">
        <v>42</v>
      </c>
      <c r="Q113" s="11">
        <f>SUM(P96:R96)</f>
        <v>5339</v>
      </c>
    </row>
    <row r="114" spans="16:17" x14ac:dyDescent="0.2">
      <c r="P114" s="10" t="s">
        <v>43</v>
      </c>
      <c r="Q114" s="11">
        <f>SUM(S96:U96)</f>
        <v>4368</v>
      </c>
    </row>
    <row r="115" spans="16:17" x14ac:dyDescent="0.2">
      <c r="P115" s="10" t="s">
        <v>45</v>
      </c>
      <c r="Q115" s="11">
        <f>SUM(AA96:AB96)</f>
        <v>2775</v>
      </c>
    </row>
    <row r="116" spans="16:17" x14ac:dyDescent="0.2">
      <c r="P116" s="10" t="s">
        <v>44</v>
      </c>
      <c r="Q116" s="11">
        <f>SUM(X96:Y96)</f>
        <v>2363</v>
      </c>
    </row>
    <row r="117" spans="16:17" x14ac:dyDescent="0.2">
      <c r="P117" s="10" t="s">
        <v>46</v>
      </c>
      <c r="Q117" s="11">
        <f>SUM(AC96:AD96)</f>
        <v>1753</v>
      </c>
    </row>
    <row r="118" spans="16:17" x14ac:dyDescent="0.2">
      <c r="P118" s="10" t="s">
        <v>33</v>
      </c>
      <c r="Q118" s="11">
        <f>V96</f>
        <v>1586</v>
      </c>
    </row>
    <row r="119" spans="16:17" x14ac:dyDescent="0.2">
      <c r="P119" s="10" t="s">
        <v>34</v>
      </c>
      <c r="Q119" s="11">
        <f>W96</f>
        <v>1654</v>
      </c>
    </row>
    <row r="120" spans="16:17" x14ac:dyDescent="0.2">
      <c r="P120" s="10" t="s">
        <v>37</v>
      </c>
      <c r="Q120" s="11">
        <f>Z96</f>
        <v>1284</v>
      </c>
    </row>
    <row r="148" spans="3:28" x14ac:dyDescent="0.2">
      <c r="C148" s="10"/>
      <c r="D148" s="10"/>
      <c r="E148" s="10"/>
      <c r="F148" s="10"/>
      <c r="G148" s="10"/>
      <c r="H148" s="10"/>
      <c r="I148" s="10"/>
      <c r="J148" s="10"/>
    </row>
    <row r="149" spans="3:28" x14ac:dyDescent="0.2">
      <c r="C149" s="10"/>
      <c r="D149" s="10"/>
      <c r="E149" s="7"/>
      <c r="F149" s="7"/>
      <c r="G149" s="7"/>
      <c r="H149" s="7"/>
      <c r="I149" s="7"/>
      <c r="J149" s="10"/>
      <c r="Q149" s="10" t="s">
        <v>50</v>
      </c>
      <c r="R149" s="10">
        <v>2009</v>
      </c>
      <c r="S149" s="10">
        <v>2010</v>
      </c>
      <c r="T149" s="10">
        <v>2011</v>
      </c>
      <c r="U149" s="10">
        <v>2012</v>
      </c>
      <c r="V149" s="10">
        <v>2013</v>
      </c>
      <c r="W149" s="10">
        <v>2014</v>
      </c>
      <c r="X149" s="10">
        <v>2015</v>
      </c>
      <c r="Y149" s="10">
        <v>2016</v>
      </c>
    </row>
    <row r="150" spans="3:28" x14ac:dyDescent="0.2">
      <c r="Q150" s="10" t="s">
        <v>51</v>
      </c>
      <c r="R150" s="12">
        <f>R158/$R$160</f>
        <v>0.51428571428571423</v>
      </c>
      <c r="S150" s="12">
        <f>S158/$S$160</f>
        <v>0.50127226463104324</v>
      </c>
      <c r="T150" s="12">
        <f>T158/$T$160</f>
        <v>0.53305785123966942</v>
      </c>
      <c r="U150" s="12">
        <f>U158/$U$160</f>
        <v>0.47091412742382271</v>
      </c>
      <c r="V150" s="12">
        <f>V158/$V$160</f>
        <v>0.47914183551847439</v>
      </c>
      <c r="W150" s="12">
        <f>W158/$W$160</f>
        <v>0.42062572421784472</v>
      </c>
      <c r="X150" s="12">
        <f>X158/$X$160</f>
        <v>0.39813736903376018</v>
      </c>
      <c r="Y150" s="12">
        <f>Y158/$Y$160</f>
        <v>0.32923076923076922</v>
      </c>
    </row>
    <row r="151" spans="3:28" x14ac:dyDescent="0.2">
      <c r="Q151" s="10" t="s">
        <v>52</v>
      </c>
      <c r="R151" s="12">
        <f>R159/$R$160</f>
        <v>0.48571428571428571</v>
      </c>
      <c r="S151" s="12">
        <f>S159/$S$160</f>
        <v>0.49872773536895676</v>
      </c>
      <c r="T151" s="12">
        <f>T159/$T$160</f>
        <v>0.46694214876033058</v>
      </c>
      <c r="U151" s="12">
        <f>U159/$U$160</f>
        <v>0.52908587257617734</v>
      </c>
      <c r="V151" s="12">
        <f>V159/$V$160</f>
        <v>0.52085816448152567</v>
      </c>
      <c r="W151" s="12">
        <f>W159/$W$160</f>
        <v>0.57937427578215528</v>
      </c>
      <c r="X151" s="12">
        <f>X159/$X$160</f>
        <v>0.60186263096623982</v>
      </c>
      <c r="Y151" s="12">
        <f>Y159/$Y$160</f>
        <v>0.67076923076923078</v>
      </c>
    </row>
    <row r="152" spans="3:28" x14ac:dyDescent="0.2">
      <c r="Q152" s="10" t="s">
        <v>53</v>
      </c>
      <c r="R152" s="13">
        <f>SUM(R150:R151)</f>
        <v>1</v>
      </c>
      <c r="S152" s="13">
        <f t="shared" ref="S152:X152" si="3">SUM(S150:S151)</f>
        <v>1</v>
      </c>
      <c r="T152" s="13">
        <f t="shared" si="3"/>
        <v>1</v>
      </c>
      <c r="U152" s="13">
        <f t="shared" si="3"/>
        <v>1</v>
      </c>
      <c r="V152" s="13">
        <f t="shared" si="3"/>
        <v>1</v>
      </c>
      <c r="W152" s="13">
        <f t="shared" si="3"/>
        <v>1</v>
      </c>
      <c r="X152" s="13">
        <f t="shared" si="3"/>
        <v>1</v>
      </c>
      <c r="Y152" s="13">
        <f>SUM(Y150:Y151)</f>
        <v>1</v>
      </c>
    </row>
    <row r="153" spans="3:28" x14ac:dyDescent="0.2">
      <c r="T153" s="3"/>
      <c r="U153" s="3"/>
    </row>
    <row r="157" spans="3:28" x14ac:dyDescent="0.2">
      <c r="Q157" s="10" t="s">
        <v>50</v>
      </c>
      <c r="R157" s="10">
        <v>2009</v>
      </c>
      <c r="S157" s="10">
        <v>2010</v>
      </c>
      <c r="T157" s="10">
        <v>2011</v>
      </c>
      <c r="U157" s="10">
        <v>2012</v>
      </c>
      <c r="V157" s="10">
        <v>2013</v>
      </c>
      <c r="W157" s="10">
        <v>2014</v>
      </c>
      <c r="X157" s="10">
        <v>2015</v>
      </c>
      <c r="Y157" s="10">
        <v>2016</v>
      </c>
      <c r="Z157" s="10">
        <v>2017</v>
      </c>
      <c r="AA157" s="10">
        <v>2018</v>
      </c>
      <c r="AB157" s="10">
        <v>2019</v>
      </c>
    </row>
    <row r="158" spans="3:28" x14ac:dyDescent="0.2">
      <c r="Q158" s="10" t="s">
        <v>51</v>
      </c>
      <c r="R158" s="14">
        <v>126</v>
      </c>
      <c r="S158" s="14">
        <v>197</v>
      </c>
      <c r="T158" s="14">
        <v>258</v>
      </c>
      <c r="U158" s="14">
        <v>340</v>
      </c>
      <c r="V158" s="14">
        <v>402</v>
      </c>
      <c r="W158" s="14">
        <v>363</v>
      </c>
      <c r="X158" s="14">
        <v>342</v>
      </c>
      <c r="Y158" s="15">
        <v>321</v>
      </c>
      <c r="Z158" s="15">
        <v>385</v>
      </c>
      <c r="AA158" s="15">
        <v>452</v>
      </c>
      <c r="AB158" s="15">
        <v>795</v>
      </c>
    </row>
    <row r="159" spans="3:28" x14ac:dyDescent="0.2">
      <c r="Q159" s="10" t="s">
        <v>52</v>
      </c>
      <c r="R159" s="14">
        <v>119</v>
      </c>
      <c r="S159" s="14">
        <v>196</v>
      </c>
      <c r="T159" s="14">
        <v>226</v>
      </c>
      <c r="U159" s="14">
        <v>382</v>
      </c>
      <c r="V159" s="14">
        <v>437</v>
      </c>
      <c r="W159" s="14">
        <v>500</v>
      </c>
      <c r="X159" s="14">
        <v>517</v>
      </c>
      <c r="Y159" s="15">
        <v>654</v>
      </c>
      <c r="Z159" s="15">
        <v>632</v>
      </c>
      <c r="AA159" s="15">
        <v>730</v>
      </c>
      <c r="AB159" s="15">
        <v>989</v>
      </c>
    </row>
    <row r="160" spans="3:28" x14ac:dyDescent="0.2">
      <c r="Q160" s="10" t="s">
        <v>53</v>
      </c>
      <c r="R160" s="14">
        <f>SUM(R158:R159)</f>
        <v>245</v>
      </c>
      <c r="S160" s="14">
        <f>SUM(S158:S159)</f>
        <v>393</v>
      </c>
      <c r="T160" s="14">
        <f t="shared" ref="T160:AA160" si="4">SUM(T158:T159)</f>
        <v>484</v>
      </c>
      <c r="U160" s="14">
        <f t="shared" si="4"/>
        <v>722</v>
      </c>
      <c r="V160" s="14">
        <f t="shared" si="4"/>
        <v>839</v>
      </c>
      <c r="W160" s="14">
        <f t="shared" si="4"/>
        <v>863</v>
      </c>
      <c r="X160" s="14">
        <f t="shared" si="4"/>
        <v>859</v>
      </c>
      <c r="Y160" s="14">
        <f t="shared" si="4"/>
        <v>975</v>
      </c>
      <c r="Z160" s="14">
        <f>SUM(Z158:Z159)</f>
        <v>1017</v>
      </c>
      <c r="AA160" s="14">
        <f t="shared" si="4"/>
        <v>1182</v>
      </c>
      <c r="AB160" s="14">
        <f t="shared" ref="AB160" si="5">SUM(AB158:AB159)</f>
        <v>1784</v>
      </c>
    </row>
    <row r="161" spans="20:20" x14ac:dyDescent="0.2">
      <c r="T161" s="18"/>
    </row>
    <row r="162" spans="20:20" x14ac:dyDescent="0.2">
      <c r="T162" s="23"/>
    </row>
    <row r="163" spans="20:20" x14ac:dyDescent="0.2">
      <c r="T163" s="1"/>
    </row>
    <row r="164" spans="20:20" x14ac:dyDescent="0.2">
      <c r="T164" s="23"/>
    </row>
  </sheetData>
  <sortState xmlns:xlrd2="http://schemas.microsoft.com/office/spreadsheetml/2017/richdata2" ref="B3:U25">
    <sortCondition descending="1" ref="U3:U25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Carmen Díaz Rojas</cp:lastModifiedBy>
  <dcterms:created xsi:type="dcterms:W3CDTF">2016-11-04T19:01:18Z</dcterms:created>
  <dcterms:modified xsi:type="dcterms:W3CDTF">2020-09-01T15:57:08Z</dcterms:modified>
</cp:coreProperties>
</file>